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45" windowWidth="14805" windowHeight="7770"/>
  </bookViews>
  <sheets>
    <sheet name="Чистовик 2024-26г.г." sheetId="5" r:id="rId1"/>
  </sheets>
  <definedNames>
    <definedName name="_xlnm.Print_Titles" localSheetId="0">'Чистовик 2024-26г.г.'!$6:$7</definedName>
  </definedNames>
  <calcPr calcId="152511" iterate="1"/>
</workbook>
</file>

<file path=xl/calcChain.xml><?xml version="1.0" encoding="utf-8"?>
<calcChain xmlns="http://schemas.openxmlformats.org/spreadsheetml/2006/main">
  <c r="F176" i="5" l="1"/>
  <c r="E176" i="5"/>
  <c r="D176" i="5"/>
  <c r="F169" i="5"/>
  <c r="E169" i="5"/>
  <c r="D169" i="5"/>
  <c r="F149" i="5" l="1"/>
  <c r="F148" i="5" s="1"/>
  <c r="E149" i="5"/>
  <c r="E148" i="5" s="1"/>
  <c r="D149" i="5"/>
  <c r="D148" i="5" s="1"/>
  <c r="F143" i="5"/>
  <c r="E143" i="5"/>
  <c r="F140" i="5"/>
  <c r="E140" i="5"/>
  <c r="F136" i="5"/>
  <c r="E136" i="5"/>
  <c r="D136" i="5"/>
  <c r="F134" i="5"/>
  <c r="E134" i="5"/>
  <c r="F132" i="5"/>
  <c r="E132" i="5"/>
  <c r="F130" i="5"/>
  <c r="E130" i="5"/>
  <c r="D130" i="5"/>
  <c r="F128" i="5"/>
  <c r="E128" i="5"/>
  <c r="D128" i="5"/>
  <c r="F126" i="5"/>
  <c r="E126" i="5"/>
  <c r="D126" i="5"/>
  <c r="F121" i="5"/>
  <c r="E121" i="5"/>
  <c r="F118" i="5"/>
  <c r="E118" i="5"/>
  <c r="F115" i="5"/>
  <c r="E115" i="5"/>
  <c r="D106" i="5"/>
  <c r="D105" i="5" s="1"/>
  <c r="E106" i="5"/>
  <c r="E105" i="5" s="1"/>
  <c r="F106" i="5"/>
  <c r="F105" i="5" s="1"/>
  <c r="D109" i="5"/>
  <c r="E109" i="5"/>
  <c r="F109" i="5"/>
  <c r="D111" i="5"/>
  <c r="E111" i="5"/>
  <c r="F111" i="5"/>
  <c r="F101" i="5"/>
  <c r="E101" i="5"/>
  <c r="D101" i="5"/>
  <c r="F97" i="5"/>
  <c r="F96" i="5" s="1"/>
  <c r="F95" i="5" s="1"/>
  <c r="E97" i="5"/>
  <c r="E96" i="5" s="1"/>
  <c r="E95" i="5" s="1"/>
  <c r="D97" i="5"/>
  <c r="D96" i="5" s="1"/>
  <c r="D95" i="5" s="1"/>
  <c r="F10" i="5"/>
  <c r="F9" i="5" s="1"/>
  <c r="E10" i="5"/>
  <c r="E9" i="5" s="1"/>
  <c r="D10" i="5"/>
  <c r="F108" i="5" l="1"/>
  <c r="F104" i="5" s="1"/>
  <c r="D108" i="5"/>
  <c r="E108" i="5"/>
  <c r="D104" i="5"/>
  <c r="E104" i="5"/>
  <c r="F203" i="5"/>
  <c r="F202" i="5" s="1"/>
  <c r="E203" i="5"/>
  <c r="E202" i="5" s="1"/>
  <c r="D203" i="5"/>
  <c r="D202" i="5" s="1"/>
  <c r="F200" i="5"/>
  <c r="E200" i="5"/>
  <c r="D200" i="5"/>
  <c r="D173" i="5"/>
  <c r="F173" i="5"/>
  <c r="E173" i="5"/>
  <c r="F171" i="5"/>
  <c r="E171" i="5"/>
  <c r="D171" i="5"/>
  <c r="F166" i="5"/>
  <c r="F165" i="5" s="1"/>
  <c r="E166" i="5"/>
  <c r="E165" i="5" s="1"/>
  <c r="D166" i="5"/>
  <c r="D165" i="5" s="1"/>
  <c r="F161" i="5"/>
  <c r="F160" i="5" s="1"/>
  <c r="F159" i="5" s="1"/>
  <c r="E161" i="5"/>
  <c r="E160" i="5" s="1"/>
  <c r="E159" i="5" s="1"/>
  <c r="D161" i="5"/>
  <c r="D160" i="5" s="1"/>
  <c r="D159" i="5" s="1"/>
  <c r="F158" i="5"/>
  <c r="F157" i="5" s="1"/>
  <c r="F156" i="5" s="1"/>
  <c r="E158" i="5"/>
  <c r="E157" i="5" s="1"/>
  <c r="E156" i="5" s="1"/>
  <c r="D158" i="5"/>
  <c r="D157" i="5" s="1"/>
  <c r="D156" i="5" s="1"/>
  <c r="F154" i="5"/>
  <c r="F153" i="5" s="1"/>
  <c r="F152" i="5" s="1"/>
  <c r="E154" i="5"/>
  <c r="D154" i="5"/>
  <c r="D153" i="5" s="1"/>
  <c r="D152" i="5" s="1"/>
  <c r="E153" i="5"/>
  <c r="E152" i="5" s="1"/>
  <c r="F147" i="5"/>
  <c r="F146" i="5" s="1"/>
  <c r="E147" i="5"/>
  <c r="E146" i="5" s="1"/>
  <c r="D147" i="5"/>
  <c r="D146" i="5" s="1"/>
  <c r="D143" i="5"/>
  <c r="D140" i="5"/>
  <c r="F138" i="5"/>
  <c r="E138" i="5"/>
  <c r="D138" i="5"/>
  <c r="D134" i="5"/>
  <c r="D132" i="5"/>
  <c r="F124" i="5"/>
  <c r="E124" i="5"/>
  <c r="D124" i="5"/>
  <c r="D121" i="5"/>
  <c r="D118" i="5"/>
  <c r="D115" i="5"/>
  <c r="F100" i="5"/>
  <c r="F99" i="5" s="1"/>
  <c r="F94" i="5" s="1"/>
  <c r="E100" i="5"/>
  <c r="E99" i="5" s="1"/>
  <c r="E94" i="5" s="1"/>
  <c r="D100" i="5"/>
  <c r="D99" i="5" s="1"/>
  <c r="D94" i="5" s="1"/>
  <c r="F92" i="5"/>
  <c r="F91" i="5" s="1"/>
  <c r="E92" i="5"/>
  <c r="E91" i="5" s="1"/>
  <c r="D92" i="5"/>
  <c r="D91" i="5" s="1"/>
  <c r="F89" i="5"/>
  <c r="F86" i="5" s="1"/>
  <c r="E89" i="5"/>
  <c r="E86" i="5" s="1"/>
  <c r="D89" i="5"/>
  <c r="D86" i="5" s="1"/>
  <c r="F83" i="5"/>
  <c r="E83" i="5"/>
  <c r="D83" i="5"/>
  <c r="F81" i="5"/>
  <c r="E81" i="5"/>
  <c r="D81" i="5"/>
  <c r="F79" i="5"/>
  <c r="E79" i="5"/>
  <c r="D79" i="5"/>
  <c r="F76" i="5"/>
  <c r="F74" i="5" s="1"/>
  <c r="F73" i="5" s="1"/>
  <c r="F72" i="5" s="1"/>
  <c r="E76" i="5"/>
  <c r="E74" i="5" s="1"/>
  <c r="E73" i="5" s="1"/>
  <c r="E72" i="5" s="1"/>
  <c r="D76" i="5"/>
  <c r="D74" i="5" s="1"/>
  <c r="D73" i="5" s="1"/>
  <c r="D72" i="5" s="1"/>
  <c r="F69" i="5"/>
  <c r="F68" i="5" s="1"/>
  <c r="E69" i="5"/>
  <c r="E68" i="5" s="1"/>
  <c r="D69" i="5"/>
  <c r="D68" i="5" s="1"/>
  <c r="F66" i="5"/>
  <c r="E66" i="5"/>
  <c r="D66" i="5"/>
  <c r="F64" i="5"/>
  <c r="E64" i="5"/>
  <c r="D64" i="5"/>
  <c r="F61" i="5"/>
  <c r="F60" i="5" s="1"/>
  <c r="E61" i="5"/>
  <c r="E60" i="5" s="1"/>
  <c r="D61" i="5"/>
  <c r="D60" i="5" s="1"/>
  <c r="F58" i="5"/>
  <c r="F57" i="5" s="1"/>
  <c r="E58" i="5"/>
  <c r="E57" i="5" s="1"/>
  <c r="D58" i="5"/>
  <c r="D57" i="5" s="1"/>
  <c r="F55" i="5"/>
  <c r="F54" i="5" s="1"/>
  <c r="E55" i="5"/>
  <c r="E54" i="5" s="1"/>
  <c r="D55" i="5"/>
  <c r="D54" i="5" s="1"/>
  <c r="F50" i="5"/>
  <c r="F49" i="5" s="1"/>
  <c r="E50" i="5"/>
  <c r="E49" i="5" s="1"/>
  <c r="D50" i="5"/>
  <c r="D49" i="5" s="1"/>
  <c r="F47" i="5"/>
  <c r="E47" i="5"/>
  <c r="D47" i="5"/>
  <c r="F44" i="5"/>
  <c r="E44" i="5"/>
  <c r="D44" i="5"/>
  <c r="F42" i="5"/>
  <c r="E42" i="5"/>
  <c r="D42" i="5"/>
  <c r="F39" i="5"/>
  <c r="E39" i="5"/>
  <c r="D39" i="5"/>
  <c r="F36" i="5"/>
  <c r="E36" i="5"/>
  <c r="D36" i="5"/>
  <c r="F34" i="5"/>
  <c r="E34" i="5"/>
  <c r="D34" i="5"/>
  <c r="F32" i="5"/>
  <c r="E32" i="5"/>
  <c r="D32" i="5"/>
  <c r="F30" i="5"/>
  <c r="E30" i="5"/>
  <c r="D30" i="5"/>
  <c r="F26" i="5"/>
  <c r="E26" i="5"/>
  <c r="D26" i="5"/>
  <c r="F24" i="5"/>
  <c r="E24" i="5"/>
  <c r="D24" i="5"/>
  <c r="F22" i="5"/>
  <c r="E22" i="5"/>
  <c r="D22" i="5"/>
  <c r="F20" i="5"/>
  <c r="E20" i="5"/>
  <c r="D20" i="5"/>
  <c r="D9" i="5"/>
  <c r="E19" i="5" l="1"/>
  <c r="E18" i="5" s="1"/>
  <c r="E29" i="5"/>
  <c r="E28" i="5" s="1"/>
  <c r="D46" i="5"/>
  <c r="F46" i="5"/>
  <c r="F53" i="5"/>
  <c r="E85" i="5"/>
  <c r="D114" i="5"/>
  <c r="D113" i="5" s="1"/>
  <c r="E114" i="5"/>
  <c r="E113" i="5" s="1"/>
  <c r="E53" i="5"/>
  <c r="D78" i="5"/>
  <c r="D77" i="5" s="1"/>
  <c r="D71" i="5" s="1"/>
  <c r="F78" i="5"/>
  <c r="F77" i="5" s="1"/>
  <c r="F114" i="5"/>
  <c r="F113" i="5" s="1"/>
  <c r="D188" i="5"/>
  <c r="D187" i="5" s="1"/>
  <c r="D186" i="5" s="1"/>
  <c r="F175" i="5"/>
  <c r="F168" i="5" s="1"/>
  <c r="F164" i="5" s="1"/>
  <c r="D53" i="5"/>
  <c r="F29" i="5"/>
  <c r="F28" i="5" s="1"/>
  <c r="E41" i="5"/>
  <c r="E38" i="5" s="1"/>
  <c r="E46" i="5"/>
  <c r="D63" i="5"/>
  <c r="F71" i="5"/>
  <c r="E78" i="5"/>
  <c r="E77" i="5" s="1"/>
  <c r="E71" i="5" s="1"/>
  <c r="D85" i="5"/>
  <c r="F85" i="5"/>
  <c r="D175" i="5"/>
  <c r="D168" i="5" s="1"/>
  <c r="D164" i="5" s="1"/>
  <c r="E175" i="5"/>
  <c r="E168" i="5" s="1"/>
  <c r="E164" i="5" s="1"/>
  <c r="D19" i="5"/>
  <c r="D18" i="5" s="1"/>
  <c r="F19" i="5"/>
  <c r="F18" i="5" s="1"/>
  <c r="D29" i="5"/>
  <c r="D28" i="5" s="1"/>
  <c r="D41" i="5"/>
  <c r="D38" i="5" s="1"/>
  <c r="F41" i="5"/>
  <c r="F38" i="5" s="1"/>
  <c r="F63" i="5"/>
  <c r="E63" i="5"/>
  <c r="F188" i="5"/>
  <c r="F187" i="5" s="1"/>
  <c r="F186" i="5" s="1"/>
  <c r="E188" i="5"/>
  <c r="E187" i="5" s="1"/>
  <c r="E186" i="5" s="1"/>
  <c r="E52" i="5" l="1"/>
  <c r="F52" i="5"/>
  <c r="D52" i="5"/>
  <c r="D8" i="5" s="1"/>
  <c r="D206" i="5" s="1"/>
  <c r="F163" i="5"/>
  <c r="E163" i="5"/>
  <c r="D163" i="5"/>
  <c r="F8" i="5" l="1"/>
  <c r="F206" i="5" s="1"/>
  <c r="E8" i="5"/>
  <c r="E206" i="5" s="1"/>
</calcChain>
</file>

<file path=xl/sharedStrings.xml><?xml version="1.0" encoding="utf-8"?>
<sst xmlns="http://schemas.openxmlformats.org/spreadsheetml/2006/main" count="608" uniqueCount="387">
  <si>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</si>
  <si>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</si>
  <si>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</si>
  <si>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</si>
  <si>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</si>
  <si>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</si>
  <si>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</si>
  <si>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</si>
  <si>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</si>
  <si>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</si>
  <si>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</si>
  <si>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</si>
  <si>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</si>
  <si>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</si>
  <si>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</si>
  <si>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</si>
  <si>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</si>
  <si>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</si>
  <si>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</si>
  <si>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</si>
  <si>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</si>
  <si>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</si>
  <si>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</si>
  <si>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</si>
  <si>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</si>
  <si>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</si>
  <si>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</si>
  <si>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</si>
  <si>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</si>
  <si>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</si>
  <si>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</si>
  <si>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</si>
  <si>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</si>
  <si>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</si>
  <si>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</si>
  <si>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</si>
  <si>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</si>
  <si>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</si>
  <si>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</si>
  <si>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</si>
  <si>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</si>
  <si>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</si>
  <si>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</si>
  <si>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</si>
  <si>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</si>
  <si>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</si>
  <si>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</si>
  <si>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</si>
  <si>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</si>
  <si>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</si>
  <si>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</si>
  <si>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</si>
  <si>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</si>
  <si>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1 06 01020 04 0000 110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</si>
  <si>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</si>
  <si>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</si>
  <si>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</si>
  <si>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</si>
  <si>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</si>
  <si>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</si>
  <si>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</si>
  <si>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</si>
  <si>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</si>
  <si>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</si>
  <si>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</si>
  <si>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</si>
  <si>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</si>
  <si>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</si>
  <si>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</si>
  <si>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</si>
  <si>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</si>
  <si>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</si>
  <si>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</si>
  <si>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</si>
  <si>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</si>
  <si>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</si>
  <si>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</si>
  <si>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</si>
  <si>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</si>
  <si>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</si>
  <si>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</si>
  <si>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</si>
  <si>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</si>
  <si>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</si>
  <si>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</si>
  <si>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</si>
  <si>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</si>
  <si>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</si>
  <si>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</si>
  <si>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</si>
  <si>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</si>
  <si>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</si>
  <si>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</si>
  <si>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</si>
  <si>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</si>
  <si>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</si>
  <si>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</si>
  <si>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</si>
  <si>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</si>
  <si>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</si>
  <si>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</si>
  <si>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</si>
  <si>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</si>
  <si>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</si>
  <si>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</si>
  <si>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</si>
  <si>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</si>
  <si>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</si>
  <si>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</si>
  <si>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</si>
  <si>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</si>
  <si>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</si>
  <si>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</si>
  <si>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</si>
  <si>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</si>
  <si>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</si>
  <si>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</si>
  <si>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</si>
  <si>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</si>
  <si>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</si>
  <si>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</si>
  <si>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</si>
  <si>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</si>
  <si>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</si>
  <si>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</si>
  <si>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</si>
  <si>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</si>
  <si>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</si>
  <si>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</si>
  <si>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</si>
  <si>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</si>
  <si>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</si>
  <si>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</si>
  <si>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</si>
  <si>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</si>
  <si>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</si>
  <si>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</si>
  <si>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</si>
  <si>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</si>
  <si>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</si>
  <si>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</si>
  <si>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</si>
  <si>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</si>
  <si>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</si>
  <si>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</si>
  <si>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</si>
  <si>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</si>
  <si>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</si>
  <si>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</si>
  <si>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</si>
  <si>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</si>
  <si>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</si>
  <si>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</si>
  <si>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</si>
  <si>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</si>
  <si>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</si>
  <si>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</si>
  <si>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</si>
  <si>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</si>
  <si>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</si>
  <si>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</si>
  <si>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</si>
  <si>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</si>
  <si>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</si>
  <si>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</si>
  <si>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</si>
  <si>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</si>
  <si>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</si>
  <si>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</si>
  <si>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</si>
  <si>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</si>
  <si>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</si>
  <si>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</si>
  <si>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</si>
  <si>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</si>
  <si>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</si>
  <si>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</si>
  <si>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</si>
  <si>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</si>
  <si>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</si>
  <si>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</si>
  <si>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</si>
  <si>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</si>
  <si>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</si>
  <si>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</si>
  <si>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</si>
  <si>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</si>
  <si>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</si>
  <si>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</si>
  <si>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</si>
  <si>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</si>
  <si>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</si>
  <si>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</si>
  <si>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</si>
  <si>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</si>
  <si>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</si>
  <si>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</si>
  <si>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</si>
  <si>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</si>
  <si>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</si>
  <si>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</si>
  <si>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</si>
  <si>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</si>
  <si>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</si>
  <si>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</si>
  <si>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</si>
  <si>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</si>
  <si>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</si>
  <si>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</si>
  <si>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</si>
  <si>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</si>
  <si>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</si>
  <si>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</si>
  <si>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</si>
  <si>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</si>
  <si>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</si>
  <si>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</si>
  <si>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</si>
  <si>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</si>
  <si>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</si>
  <si>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</si>
  <si>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</si>
  <si>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</si>
  <si>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</si>
  <si>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</si>
  <si>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</si>
  <si>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</si>
  <si>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</si>
  <si>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</si>
  <si>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</si>
  <si>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</si>
  <si>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</si>
  <si>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</si>
  <si>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</si>
  <si>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</si>
  <si>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</si>
  <si>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</si>
  <si>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</si>
  <si>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</si>
  <si>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</si>
  <si>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</si>
  <si>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</si>
  <si>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</si>
  <si>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</si>
  <si>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</si>
  <si>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</si>
  <si>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</si>
  <si>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</si>
  <si>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</si>
  <si>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</si>
  <si>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</si>
  <si>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</si>
  <si>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</si>
  <si>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</si>
  <si>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</si>
  <si>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</si>
  <si>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</si>
  <si>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</si>
  <si>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</si>
  <si>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</si>
  <si>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</si>
  <si>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</si>
  <si>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</si>
  <si>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</si>
  <si>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</si>
  <si>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</si>
  <si>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</si>
  <si>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</si>
  <si>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</si>
  <si>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</si>
  <si>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</si>
  <si>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</si>
  <si>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</si>
  <si>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</si>
  <si>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</si>
  <si>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</si>
  <si>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</si>
  <si>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</si>
  <si>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</si>
  <si>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</si>
  <si>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</si>
  <si>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</si>
  <si>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</si>
  <si>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</si>
  <si>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</si>
  <si>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</si>
  <si>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</si>
  <si>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</si>
  <si>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</si>
  <si>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</si>
  <si>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</si>
  <si>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</si>
  <si>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</si>
  <si>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</si>
  <si>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</si>
  <si>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</si>
  <si>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</si>
  <si>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</si>
  <si>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</si>
  <si>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</si>
  <si>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</si>
  <si>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</si>
  <si>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</si>
  <si>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</si>
  <si>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</si>
  <si>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</si>
  <si>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</si>
  <si>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</si>
  <si>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</si>
  <si>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</si>
  <si>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</si>
  <si>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</si>
  <si>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</si>
  <si>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</si>
  <si>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</si>
  <si>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</si>
  <si>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</si>
  <si>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</si>
  <si>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</si>
  <si>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</si>
  <si>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</si>
  <si>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</si>
  <si>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</si>
  <si>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</si>
  <si>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1 03 02241 01 0000 110</t>
  </si>
  <si>
    <t>1 03 02251 01 0000 110</t>
  </si>
  <si>
    <t>1 03 02261 01 0000 110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</si>
  <si>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</si>
  <si>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</si>
  <si>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</si>
  <si>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</si>
  <si>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</si>
  <si>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</si>
  <si>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</si>
  <si>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</si>
  <si>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</si>
  <si>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</si>
  <si>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</si>
  <si>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</si>
  <si>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</si>
  <si>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</si>
  <si>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</si>
  <si>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</si>
  <si>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</si>
  <si>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</si>
  <si>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</si>
  <si>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</si>
  <si>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</si>
  <si>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</si>
  <si>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</si>
  <si>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</si>
  <si>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</si>
  <si>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</si>
  <si>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</si>
  <si>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</si>
  <si>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</si>
  <si>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</si>
  <si>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</si>
  <si>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</si>
  <si>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</si>
  <si>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</si>
  <si>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</si>
  <si>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</si>
  <si>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</si>
  <si>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</si>
  <si>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</si>
  <si>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</si>
  <si>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</si>
  <si>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</si>
  <si>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16 01110 01 0000 140</t>
  </si>
  <si>
    <t>Прогнозируемые доходы бюджета города на 2024 год и плановый период 2025 и 2026 годов</t>
  </si>
  <si>
    <t>2025 год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</si>
  <si>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</si>
  <si>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</si>
  <si>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</si>
  <si>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</si>
  <si>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</si>
  <si>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r>
      <t>Единый сельскохозяйственный налог</t>
    </r>
    <r>
      <rPr>
        <sz val="10"/>
        <color rgb="FF00B050"/>
        <rFont val="Times New Roman"/>
        <family val="1"/>
        <charset val="204"/>
      </rPr>
      <t xml:space="preserve"> </t>
    </r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</si>
  <si>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</si>
  <si>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</si>
  <si>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</si>
  <si>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</si>
  <si>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</si>
  <si>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 за пользование денежными средствами)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</si>
  <si>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</si>
  <si>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</si>
  <si>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00.00.0000 г. № 000/00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</si>
</sst>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6" tint="0.3999755851924192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  <xf numFmtId="0" fontId="12" fillId="0" borderId="0"/>
  </cellStyleXfs>
  <cellXfs count="120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vertical="center" wrapText="1"/>
    </xf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0" fontId="3" fillId="2" borderId="1" xfId="18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vertical="center" wrapText="1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vertical="center" wrapText="1"/>
    </xf>
    <xf numFmtId="166" fontId="3" fillId="2" borderId="1" xfId="9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>
      <alignment vertical="center" wrapText="1"/>
    </xf>
    <xf numFmtId="0" fontId="19" fillId="2" borderId="1" xfId="6" applyNumberFormat="1" applyFont="1" applyFill="1" applyBorder="1" applyAlignment="1" applyProtection="1">
      <alignment vertical="center" wrapText="1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3" fillId="2" borderId="1" xfId="3" applyNumberFormat="1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0" fontId="21" fillId="2" borderId="0" xfId="0" applyNumberFormat="1" applyFont="1" applyFill="1" applyAlignment="1">
      <alignment vertical="center" wrapText="1"/>
    </xf>
    <xf numFmtId="0" fontId="7" fillId="2" borderId="0" xfId="4" applyFont="1" applyFill="1" applyBorder="1" applyAlignment="1" applyProtection="1">
      <alignment horizontal="center"/>
      <protection hidden="1"/>
    </xf>
    <xf numFmtId="0" fontId="22" fillId="2" borderId="0" xfId="14" applyFont="1" applyFill="1" applyAlignment="1" applyProtection="1">
      <alignment horizontal="left"/>
      <protection hidden="1"/>
    </xf>
    <xf numFmtId="0" fontId="22" fillId="2" borderId="0" xfId="14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22" fillId="2" borderId="0" xfId="10" applyFont="1" applyFill="1" applyAlignment="1">
      <alignment horizontal="left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13"/>
  <sheetViews>
    <sheetView tabSelected="1" zoomScaleNormal="100" workbookViewId="0">
      <selection activeCell="A6" sqref="A6:A7"/>
    </sheetView>
  </sheetViews>
  <sheetFormatPr defaultColWidth="8.85546875" defaultRowHeight="15" x14ac:dyDescent="0.25"/>
  <cols>
    <col min="1" max="1" width="53.85546875" style="49" customWidth="1"/>
    <col min="2" max="2" width="8.28515625" style="51" customWidth="1"/>
    <col min="3" max="3" width="20.42578125" style="50" customWidth="1"/>
    <col min="4" max="4" width="15.28515625" style="51" customWidth="1"/>
    <col min="5" max="5" width="14.5703125" style="51" customWidth="1"/>
    <col min="6" max="6" width="15.4257812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51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51" hidden="1" customWidth="1"/>
    <col min="58" max="58" width="19.28515625" style="51" hidden="1" customWidth="1"/>
    <col min="59" max="59" width="10" style="51" hidden="1" customWidth="1"/>
    <col min="60" max="64" width="8.85546875" style="51" hidden="1" customWidth="1"/>
    <col min="65" max="65" width="0.140625" style="6" hidden="1" customWidth="1"/>
    <col min="66" max="66" width="0.28515625" style="6" hidden="1" customWidth="1"/>
    <col min="67" max="67" width="35.7109375" style="51" hidden="1" customWidth="1"/>
    <col min="68" max="16384" width="8.85546875" style="51"/>
  </cols>
  <sheetData>
    <row r="1" spans="1:66" s="4" customFormat="1" ht="19.149999999999999" customHeight="1" x14ac:dyDescent="0.25">
      <c r="A1" s="101"/>
      <c r="B1" s="1"/>
      <c r="C1" s="2"/>
      <c r="D1" s="111" t="s">
        <v>386</v>
      </c>
      <c r="E1" s="111"/>
      <c r="F1" s="11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8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12"/>
      <c r="BL1" s="112"/>
      <c r="BM1" s="3"/>
      <c r="BN1" s="3"/>
    </row>
    <row r="2" spans="1:66" s="4" customFormat="1" ht="35.450000000000003" customHeight="1" x14ac:dyDescent="0.25">
      <c r="A2" s="75"/>
      <c r="B2" s="7"/>
      <c r="C2" s="2"/>
      <c r="D2" s="111"/>
      <c r="E2" s="111"/>
      <c r="F2" s="11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98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12"/>
      <c r="BL2" s="112"/>
      <c r="BM2" s="3"/>
      <c r="BN2" s="3"/>
    </row>
    <row r="3" spans="1:66" s="4" customFormat="1" x14ac:dyDescent="0.25">
      <c r="A3" s="75"/>
      <c r="B3" s="7"/>
      <c r="C3" s="2"/>
      <c r="D3" s="111"/>
      <c r="E3" s="111"/>
      <c r="F3" s="11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98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12"/>
      <c r="BL3" s="112"/>
      <c r="BM3" s="3"/>
      <c r="BN3" s="3"/>
    </row>
    <row r="4" spans="1:66" s="10" customFormat="1" ht="22.9" customHeight="1" x14ac:dyDescent="0.25">
      <c r="A4" s="113" t="s">
        <v>370</v>
      </c>
      <c r="B4" s="113"/>
      <c r="C4" s="113"/>
      <c r="D4" s="113"/>
      <c r="E4" s="113"/>
      <c r="F4" s="113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899999999999999" customHeight="1" x14ac:dyDescent="0.25">
      <c r="A5" s="75"/>
      <c r="B5" s="11"/>
      <c r="C5" s="11"/>
      <c r="D5" s="12"/>
      <c r="F5" s="13" t="s">
        <v>300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98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31.9" customHeight="1" x14ac:dyDescent="0.25">
      <c r="A6" s="114" t="s">
        <v>0</v>
      </c>
      <c r="B6" s="115" t="s">
        <v>1</v>
      </c>
      <c r="C6" s="115"/>
      <c r="D6" s="116" t="s">
        <v>318</v>
      </c>
      <c r="E6" s="116" t="s">
        <v>371</v>
      </c>
      <c r="F6" s="116" t="s">
        <v>372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98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1" x14ac:dyDescent="0.25">
      <c r="A7" s="114"/>
      <c r="B7" s="14" t="s">
        <v>2</v>
      </c>
      <c r="C7" s="14" t="s">
        <v>3</v>
      </c>
      <c r="D7" s="116"/>
      <c r="E7" s="116"/>
      <c r="F7" s="116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98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x14ac:dyDescent="0.25">
      <c r="A8" s="94" t="s">
        <v>4</v>
      </c>
      <c r="B8" s="16" t="s">
        <v>5</v>
      </c>
      <c r="C8" s="63" t="s">
        <v>6</v>
      </c>
      <c r="D8" s="55">
        <f>+D9+D18+D28+D38+D46+D52+D85+D94+D104+D113+D159</f>
        <v>1426661663</v>
      </c>
      <c r="E8" s="55">
        <f>+E9+E18+E28+E38+E46+E52+E85+E94+E104+E113+E159</f>
        <v>1502813153.5999999</v>
      </c>
      <c r="F8" s="55">
        <f>+F9+F18+F28+F38+F46+F52+F85+F94+F104+F113+F159</f>
        <v>1609054501.3800001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17"/>
      <c r="U8" s="117"/>
      <c r="V8" s="117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x14ac:dyDescent="0.25">
      <c r="A9" s="94" t="s">
        <v>7</v>
      </c>
      <c r="B9" s="16" t="s">
        <v>5</v>
      </c>
      <c r="C9" s="17" t="s">
        <v>8</v>
      </c>
      <c r="D9" s="55">
        <f>+D10</f>
        <v>771201345</v>
      </c>
      <c r="E9" s="55">
        <f t="shared" ref="E9:F9" si="0">+E10</f>
        <v>824936303</v>
      </c>
      <c r="F9" s="55">
        <f t="shared" si="0"/>
        <v>882316671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899999999999999" customHeight="1" x14ac:dyDescent="0.2">
      <c r="A10" s="94" t="s">
        <v>9</v>
      </c>
      <c r="B10" s="16" t="s">
        <v>5</v>
      </c>
      <c r="C10" s="17" t="s">
        <v>10</v>
      </c>
      <c r="D10" s="55">
        <f>+D11+D12+D14+D13+D15+D16+D17</f>
        <v>771201345</v>
      </c>
      <c r="E10" s="55">
        <f t="shared" ref="E10:F10" si="1">+E11+E12+E14+E13+E15+E16+E17</f>
        <v>824936303</v>
      </c>
      <c r="F10" s="55">
        <f t="shared" si="1"/>
        <v>882316671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17"/>
      <c r="U10" s="117"/>
      <c r="V10" s="117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81.599999999999994" customHeight="1" x14ac:dyDescent="0.25">
      <c r="A11" s="76" t="s">
        <v>373</v>
      </c>
      <c r="B11" s="64" t="s">
        <v>11</v>
      </c>
      <c r="C11" s="64" t="s">
        <v>12</v>
      </c>
      <c r="D11" s="55">
        <v>688590000</v>
      </c>
      <c r="E11" s="55">
        <v>738857000</v>
      </c>
      <c r="F11" s="55">
        <v>792794000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95.45" customHeight="1" x14ac:dyDescent="0.25">
      <c r="A12" s="76" t="s">
        <v>13</v>
      </c>
      <c r="B12" s="64" t="s">
        <v>11</v>
      </c>
      <c r="C12" s="64" t="s">
        <v>14</v>
      </c>
      <c r="D12" s="55">
        <v>4395200</v>
      </c>
      <c r="E12" s="55">
        <v>4579798</v>
      </c>
      <c r="F12" s="55">
        <v>4762990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98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5" customHeight="1" x14ac:dyDescent="0.25">
      <c r="A13" s="76" t="s">
        <v>15</v>
      </c>
      <c r="B13" s="64" t="s">
        <v>11</v>
      </c>
      <c r="C13" s="64" t="s">
        <v>16</v>
      </c>
      <c r="D13" s="55">
        <v>6968815</v>
      </c>
      <c r="E13" s="55">
        <v>7261505</v>
      </c>
      <c r="F13" s="55">
        <v>7551965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98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81.599999999999994" customHeight="1" x14ac:dyDescent="0.25">
      <c r="A14" s="76" t="s">
        <v>17</v>
      </c>
      <c r="B14" s="64" t="s">
        <v>11</v>
      </c>
      <c r="C14" s="64" t="s">
        <v>18</v>
      </c>
      <c r="D14" s="55">
        <v>11518000</v>
      </c>
      <c r="E14" s="55">
        <v>12000000</v>
      </c>
      <c r="F14" s="55">
        <v>12480000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98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112.15" customHeight="1" x14ac:dyDescent="0.25">
      <c r="A15" s="76" t="s">
        <v>374</v>
      </c>
      <c r="B15" s="64" t="s">
        <v>11</v>
      </c>
      <c r="C15" s="64" t="s">
        <v>302</v>
      </c>
      <c r="D15" s="55">
        <v>34537330</v>
      </c>
      <c r="E15" s="55">
        <v>35987900</v>
      </c>
      <c r="F15" s="55">
        <v>37427416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98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43.15" customHeight="1" x14ac:dyDescent="0.25">
      <c r="A16" s="77" t="s">
        <v>339</v>
      </c>
      <c r="B16" s="64" t="s">
        <v>11</v>
      </c>
      <c r="C16" s="74" t="s">
        <v>337</v>
      </c>
      <c r="D16" s="55">
        <v>8040000</v>
      </c>
      <c r="E16" s="55">
        <v>8377700</v>
      </c>
      <c r="F16" s="55">
        <v>8713000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98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43.15" customHeight="1" x14ac:dyDescent="0.25">
      <c r="A17" s="77" t="s">
        <v>340</v>
      </c>
      <c r="B17" s="64" t="s">
        <v>11</v>
      </c>
      <c r="C17" s="74" t="s">
        <v>338</v>
      </c>
      <c r="D17" s="55">
        <v>17152000</v>
      </c>
      <c r="E17" s="55">
        <v>17872400</v>
      </c>
      <c r="F17" s="55">
        <v>18587300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98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31.9" customHeight="1" x14ac:dyDescent="0.25">
      <c r="A18" s="76" t="s">
        <v>19</v>
      </c>
      <c r="B18" s="64" t="s">
        <v>5</v>
      </c>
      <c r="C18" s="64" t="s">
        <v>20</v>
      </c>
      <c r="D18" s="55">
        <f>+D19</f>
        <v>19551000</v>
      </c>
      <c r="E18" s="55">
        <f t="shared" ref="E18:F18" si="2">+E19</f>
        <v>20145100</v>
      </c>
      <c r="F18" s="55">
        <f t="shared" si="2"/>
        <v>20844300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98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0" customHeight="1" x14ac:dyDescent="0.25">
      <c r="A19" s="78" t="s">
        <v>21</v>
      </c>
      <c r="B19" s="64" t="s">
        <v>5</v>
      </c>
      <c r="C19" s="64" t="s">
        <v>22</v>
      </c>
      <c r="D19" s="55">
        <f>+D20+D22+D24+D26</f>
        <v>19551000</v>
      </c>
      <c r="E19" s="55">
        <f t="shared" ref="E19:F19" si="3">+E20+E22+E24+E26</f>
        <v>20145100</v>
      </c>
      <c r="F19" s="55">
        <f t="shared" si="3"/>
        <v>20844300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98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118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57.6" customHeight="1" x14ac:dyDescent="0.25">
      <c r="A20" s="78" t="s">
        <v>23</v>
      </c>
      <c r="B20" s="64" t="s">
        <v>5</v>
      </c>
      <c r="C20" s="64" t="s">
        <v>24</v>
      </c>
      <c r="D20" s="55">
        <f>+D21</f>
        <v>10196600</v>
      </c>
      <c r="E20" s="55">
        <f t="shared" ref="E20:F20" si="4">+E21</f>
        <v>10480600</v>
      </c>
      <c r="F20" s="55">
        <f t="shared" si="4"/>
        <v>10857700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98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118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8.45" customHeight="1" x14ac:dyDescent="0.25">
      <c r="A21" s="78" t="s">
        <v>25</v>
      </c>
      <c r="B21" s="73">
        <v>182</v>
      </c>
      <c r="C21" s="65" t="s">
        <v>26</v>
      </c>
      <c r="D21" s="56">
        <v>10196600</v>
      </c>
      <c r="E21" s="56">
        <v>10480600</v>
      </c>
      <c r="F21" s="56">
        <v>10857700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98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118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66.599999999999994" customHeight="1" x14ac:dyDescent="0.25">
      <c r="A22" s="78" t="s">
        <v>27</v>
      </c>
      <c r="B22" s="64" t="s">
        <v>5</v>
      </c>
      <c r="C22" s="64" t="s">
        <v>28</v>
      </c>
      <c r="D22" s="55">
        <f>+D23</f>
        <v>48600</v>
      </c>
      <c r="E22" s="55">
        <f>+E23</f>
        <v>55100</v>
      </c>
      <c r="F22" s="55">
        <f>+F23</f>
        <v>57700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98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118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8" customHeight="1" x14ac:dyDescent="0.25">
      <c r="A23" s="78" t="s">
        <v>29</v>
      </c>
      <c r="B23" s="64" t="s">
        <v>11</v>
      </c>
      <c r="C23" s="65" t="s">
        <v>324</v>
      </c>
      <c r="D23" s="56">
        <v>48600</v>
      </c>
      <c r="E23" s="56">
        <v>55100</v>
      </c>
      <c r="F23" s="56">
        <v>57700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98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118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57.6" customHeight="1" x14ac:dyDescent="0.25">
      <c r="A24" s="78" t="s">
        <v>30</v>
      </c>
      <c r="B24" s="64" t="s">
        <v>5</v>
      </c>
      <c r="C24" s="64" t="s">
        <v>31</v>
      </c>
      <c r="D24" s="55">
        <f>+D25</f>
        <v>10572800</v>
      </c>
      <c r="E24" s="55">
        <f>+E25</f>
        <v>10912200</v>
      </c>
      <c r="F24" s="55">
        <f>+F25</f>
        <v>11308400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98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118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" customHeight="1" x14ac:dyDescent="0.25">
      <c r="A25" s="78" t="s">
        <v>32</v>
      </c>
      <c r="B25" s="64" t="s">
        <v>11</v>
      </c>
      <c r="C25" s="65" t="s">
        <v>325</v>
      </c>
      <c r="D25" s="56">
        <v>10572800</v>
      </c>
      <c r="E25" s="56">
        <v>10912200</v>
      </c>
      <c r="F25" s="56">
        <v>11308400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98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118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55.9" customHeight="1" x14ac:dyDescent="0.25">
      <c r="A26" s="78" t="s">
        <v>33</v>
      </c>
      <c r="B26" s="64" t="s">
        <v>5</v>
      </c>
      <c r="C26" s="64" t="s">
        <v>34</v>
      </c>
      <c r="D26" s="55">
        <f>+D27</f>
        <v>-1267000</v>
      </c>
      <c r="E26" s="55">
        <f>+E27</f>
        <v>-1302800</v>
      </c>
      <c r="F26" s="55">
        <f>+F27</f>
        <v>-1379500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98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118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6.6" customHeight="1" x14ac:dyDescent="0.25">
      <c r="A27" s="78" t="s">
        <v>35</v>
      </c>
      <c r="B27" s="64" t="s">
        <v>11</v>
      </c>
      <c r="C27" s="65" t="s">
        <v>326</v>
      </c>
      <c r="D27" s="56">
        <v>-1267000</v>
      </c>
      <c r="E27" s="56">
        <v>-1302800</v>
      </c>
      <c r="F27" s="56">
        <v>-1379500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98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118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6.149999999999999" customHeight="1" x14ac:dyDescent="0.2">
      <c r="A28" s="94" t="s">
        <v>36</v>
      </c>
      <c r="B28" s="64" t="s">
        <v>5</v>
      </c>
      <c r="C28" s="17" t="s">
        <v>37</v>
      </c>
      <c r="D28" s="55">
        <f>+D29+D36+D34</f>
        <v>389936000</v>
      </c>
      <c r="E28" s="55">
        <f>+E29+E36+E34</f>
        <v>400575000</v>
      </c>
      <c r="F28" s="55">
        <f>+F29+F36+F34</f>
        <v>437378000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98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7.6" customHeight="1" x14ac:dyDescent="0.2">
      <c r="A29" s="78" t="s">
        <v>375</v>
      </c>
      <c r="B29" s="64" t="s">
        <v>5</v>
      </c>
      <c r="C29" s="28" t="s">
        <v>38</v>
      </c>
      <c r="D29" s="55">
        <f>+D30+D32</f>
        <v>362063000</v>
      </c>
      <c r="E29" s="55">
        <f t="shared" ref="E29:F29" si="5">+E30+E32</f>
        <v>372000000</v>
      </c>
      <c r="F29" s="55">
        <f t="shared" si="5"/>
        <v>408300000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98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30" customHeight="1" x14ac:dyDescent="0.2">
      <c r="A30" s="78" t="s">
        <v>39</v>
      </c>
      <c r="B30" s="64" t="s">
        <v>5</v>
      </c>
      <c r="C30" s="28" t="s">
        <v>40</v>
      </c>
      <c r="D30" s="55">
        <f>+D31</f>
        <v>217237800</v>
      </c>
      <c r="E30" s="55">
        <f>+E31</f>
        <v>221699800</v>
      </c>
      <c r="F30" s="55">
        <f>+F31</f>
        <v>238099500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98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9.45" customHeight="1" x14ac:dyDescent="0.2">
      <c r="A31" s="78" t="s">
        <v>39</v>
      </c>
      <c r="B31" s="64" t="s">
        <v>11</v>
      </c>
      <c r="C31" s="28" t="s">
        <v>41</v>
      </c>
      <c r="D31" s="55">
        <v>217237800</v>
      </c>
      <c r="E31" s="55">
        <v>221699800</v>
      </c>
      <c r="F31" s="55">
        <v>238099500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98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42" customHeight="1" x14ac:dyDescent="0.2">
      <c r="A32" s="78" t="s">
        <v>42</v>
      </c>
      <c r="B32" s="64" t="s">
        <v>5</v>
      </c>
      <c r="C32" s="28" t="s">
        <v>43</v>
      </c>
      <c r="D32" s="55">
        <f>+D33</f>
        <v>144825200</v>
      </c>
      <c r="E32" s="55">
        <f>+E33</f>
        <v>150300200</v>
      </c>
      <c r="F32" s="55">
        <f>+F33</f>
        <v>170200500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98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51" x14ac:dyDescent="0.2">
      <c r="A33" s="78" t="s">
        <v>44</v>
      </c>
      <c r="B33" s="64" t="s">
        <v>11</v>
      </c>
      <c r="C33" s="28" t="s">
        <v>45</v>
      </c>
      <c r="D33" s="55">
        <v>144825200</v>
      </c>
      <c r="E33" s="55">
        <v>150300200</v>
      </c>
      <c r="F33" s="55">
        <v>170200500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98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18.600000000000001" customHeight="1" x14ac:dyDescent="0.2">
      <c r="A34" s="78" t="s">
        <v>376</v>
      </c>
      <c r="B34" s="64" t="s">
        <v>5</v>
      </c>
      <c r="C34" s="28" t="s">
        <v>327</v>
      </c>
      <c r="D34" s="55">
        <f>+D35</f>
        <v>73000</v>
      </c>
      <c r="E34" s="55">
        <f t="shared" ref="E34:F34" si="6">+E35</f>
        <v>75000</v>
      </c>
      <c r="F34" s="55">
        <f t="shared" si="6"/>
        <v>78000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98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18" customHeight="1" x14ac:dyDescent="0.2">
      <c r="A35" s="78" t="s">
        <v>377</v>
      </c>
      <c r="B35" s="64" t="s">
        <v>11</v>
      </c>
      <c r="C35" s="28" t="s">
        <v>328</v>
      </c>
      <c r="D35" s="55">
        <v>73000</v>
      </c>
      <c r="E35" s="55">
        <v>75000</v>
      </c>
      <c r="F35" s="55">
        <v>78000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98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4" customFormat="1" ht="30" customHeight="1" x14ac:dyDescent="0.25">
      <c r="A36" s="78" t="s">
        <v>46</v>
      </c>
      <c r="B36" s="64" t="s">
        <v>5</v>
      </c>
      <c r="C36" s="66" t="s">
        <v>47</v>
      </c>
      <c r="D36" s="55">
        <f>+D37</f>
        <v>27800000</v>
      </c>
      <c r="E36" s="55">
        <f>+E37</f>
        <v>28500000</v>
      </c>
      <c r="F36" s="55">
        <f>+F37</f>
        <v>29000000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98"/>
      <c r="W36" s="3"/>
      <c r="X36" s="3"/>
      <c r="Y36" s="3"/>
      <c r="Z36" s="3"/>
      <c r="AC36" s="5"/>
      <c r="AD36" s="5"/>
      <c r="AE36" s="5"/>
      <c r="AF36" s="5"/>
      <c r="AG36" s="5"/>
      <c r="AH36" s="5"/>
      <c r="AI36" s="3"/>
      <c r="AJ36" s="3"/>
      <c r="AK36" s="3"/>
      <c r="AL36" s="3"/>
      <c r="AM36" s="3"/>
      <c r="AN36" s="3"/>
      <c r="AO36" s="3"/>
      <c r="AP36" s="3"/>
      <c r="AQ36" s="3"/>
      <c r="AR36" s="6"/>
      <c r="AS36" s="6"/>
      <c r="AT36" s="3"/>
      <c r="AU36" s="3"/>
      <c r="AV36" s="3"/>
      <c r="AW36" s="3"/>
      <c r="BM36" s="3"/>
      <c r="BN36" s="3"/>
    </row>
    <row r="37" spans="1:66" s="4" customFormat="1" ht="31.9" customHeight="1" x14ac:dyDescent="0.25">
      <c r="A37" s="78" t="s">
        <v>378</v>
      </c>
      <c r="B37" s="64" t="s">
        <v>11</v>
      </c>
      <c r="C37" s="66" t="s">
        <v>48</v>
      </c>
      <c r="D37" s="55">
        <v>27800000</v>
      </c>
      <c r="E37" s="55">
        <v>28500000</v>
      </c>
      <c r="F37" s="55">
        <v>29000000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98"/>
      <c r="W37" s="3"/>
      <c r="X37" s="3"/>
      <c r="Y37" s="3"/>
      <c r="Z37" s="3"/>
      <c r="AC37" s="5"/>
      <c r="AD37" s="5"/>
      <c r="AE37" s="5"/>
      <c r="AF37" s="5"/>
      <c r="AG37" s="5"/>
      <c r="AH37" s="5"/>
      <c r="AI37" s="3"/>
      <c r="AJ37" s="3"/>
      <c r="AK37" s="3"/>
      <c r="AL37" s="3"/>
      <c r="AM37" s="96"/>
      <c r="AN37" s="3"/>
      <c r="AO37" s="3"/>
      <c r="AP37" s="3"/>
      <c r="AQ37" s="3"/>
      <c r="AR37" s="6"/>
      <c r="AS37" s="6"/>
      <c r="AT37" s="3"/>
      <c r="AU37" s="3"/>
      <c r="AV37" s="3"/>
      <c r="AW37" s="3"/>
      <c r="BM37" s="3"/>
      <c r="BN37" s="3"/>
    </row>
    <row r="38" spans="1:66" s="23" customFormat="1" ht="16.149999999999999" customHeight="1" x14ac:dyDescent="0.2">
      <c r="A38" s="94" t="s">
        <v>49</v>
      </c>
      <c r="B38" s="64" t="s">
        <v>5</v>
      </c>
      <c r="C38" s="17" t="s">
        <v>50</v>
      </c>
      <c r="D38" s="55">
        <f>+D39+D41</f>
        <v>74950000</v>
      </c>
      <c r="E38" s="55">
        <f t="shared" ref="E38:F38" si="7">+E39+E41</f>
        <v>80400000</v>
      </c>
      <c r="F38" s="55">
        <f t="shared" si="7"/>
        <v>85500000</v>
      </c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3"/>
      <c r="U38" s="3"/>
      <c r="V38" s="98"/>
      <c r="W38" s="3"/>
      <c r="X38" s="3"/>
      <c r="Y38" s="22"/>
      <c r="Z38" s="22"/>
      <c r="AC38" s="21"/>
      <c r="AD38" s="21"/>
      <c r="AE38" s="21"/>
      <c r="AF38" s="21"/>
      <c r="AG38" s="21"/>
      <c r="AH38" s="21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BM38" s="22"/>
      <c r="BN38" s="22"/>
    </row>
    <row r="39" spans="1:66" s="4" customFormat="1" ht="18.600000000000001" customHeight="1" x14ac:dyDescent="0.25">
      <c r="A39" s="78" t="s">
        <v>51</v>
      </c>
      <c r="B39" s="64" t="s">
        <v>5</v>
      </c>
      <c r="C39" s="17" t="s">
        <v>52</v>
      </c>
      <c r="D39" s="55">
        <f>+D40</f>
        <v>15550000</v>
      </c>
      <c r="E39" s="55">
        <f>+E40</f>
        <v>15900000</v>
      </c>
      <c r="F39" s="55">
        <f>+F40</f>
        <v>16500000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98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3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4" customFormat="1" ht="43.15" customHeight="1" x14ac:dyDescent="0.25">
      <c r="A40" s="78" t="s">
        <v>379</v>
      </c>
      <c r="B40" s="64" t="s">
        <v>11</v>
      </c>
      <c r="C40" s="17" t="s">
        <v>53</v>
      </c>
      <c r="D40" s="55">
        <v>15550000</v>
      </c>
      <c r="E40" s="55">
        <v>15900000</v>
      </c>
      <c r="F40" s="55">
        <v>16500000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98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96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x14ac:dyDescent="0.25">
      <c r="A41" s="78" t="s">
        <v>380</v>
      </c>
      <c r="B41" s="64" t="s">
        <v>5</v>
      </c>
      <c r="C41" s="64" t="s">
        <v>54</v>
      </c>
      <c r="D41" s="55">
        <f>+D42+D44</f>
        <v>59400000</v>
      </c>
      <c r="E41" s="55">
        <f>+E42+E44</f>
        <v>64500000</v>
      </c>
      <c r="F41" s="55">
        <f>+F42+F44</f>
        <v>69000000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98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x14ac:dyDescent="0.25">
      <c r="A42" s="78" t="s">
        <v>55</v>
      </c>
      <c r="B42" s="64" t="s">
        <v>5</v>
      </c>
      <c r="C42" s="64" t="s">
        <v>56</v>
      </c>
      <c r="D42" s="55">
        <f>+D43</f>
        <v>47200000</v>
      </c>
      <c r="E42" s="55">
        <f>+E43</f>
        <v>52200000</v>
      </c>
      <c r="F42" s="55">
        <f>+F43</f>
        <v>56700000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98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3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t="25.5" x14ac:dyDescent="0.25">
      <c r="A43" s="78" t="s">
        <v>57</v>
      </c>
      <c r="B43" s="64" t="s">
        <v>11</v>
      </c>
      <c r="C43" s="64" t="s">
        <v>58</v>
      </c>
      <c r="D43" s="55">
        <v>47200000</v>
      </c>
      <c r="E43" s="55">
        <v>52200000</v>
      </c>
      <c r="F43" s="55">
        <v>56700000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98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x14ac:dyDescent="0.25">
      <c r="A44" s="78" t="s">
        <v>59</v>
      </c>
      <c r="B44" s="64" t="s">
        <v>5</v>
      </c>
      <c r="C44" s="64" t="s">
        <v>60</v>
      </c>
      <c r="D44" s="55">
        <f>+D45</f>
        <v>12200000</v>
      </c>
      <c r="E44" s="55">
        <f>+E45</f>
        <v>12300000</v>
      </c>
      <c r="F44" s="55">
        <f>+F45</f>
        <v>12300000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98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27.6" customHeight="1" x14ac:dyDescent="0.25">
      <c r="A45" s="78" t="s">
        <v>61</v>
      </c>
      <c r="B45" s="64" t="s">
        <v>11</v>
      </c>
      <c r="C45" s="64" t="s">
        <v>62</v>
      </c>
      <c r="D45" s="55">
        <v>12200000</v>
      </c>
      <c r="E45" s="55">
        <v>12300000</v>
      </c>
      <c r="F45" s="55">
        <v>12300000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98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96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30" customFormat="1" ht="16.149999999999999" customHeight="1" x14ac:dyDescent="0.2">
      <c r="A46" s="94" t="s">
        <v>63</v>
      </c>
      <c r="B46" s="16" t="s">
        <v>5</v>
      </c>
      <c r="C46" s="17" t="s">
        <v>64</v>
      </c>
      <c r="D46" s="55">
        <f>+D47+D49</f>
        <v>23600000</v>
      </c>
      <c r="E46" s="55">
        <f t="shared" ref="E46:F46" si="8">+E47+E49</f>
        <v>24020000</v>
      </c>
      <c r="F46" s="55">
        <f t="shared" si="8"/>
        <v>24740000</v>
      </c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98"/>
      <c r="U46" s="98"/>
      <c r="V46" s="98"/>
      <c r="W46" s="98"/>
      <c r="X46" s="98"/>
      <c r="Y46" s="29"/>
      <c r="Z46" s="29"/>
      <c r="AC46" s="31"/>
      <c r="AD46" s="31"/>
      <c r="AE46" s="31"/>
      <c r="AF46" s="31"/>
      <c r="AG46" s="31"/>
      <c r="AH46" s="31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BM46" s="29"/>
      <c r="BN46" s="29"/>
    </row>
    <row r="47" spans="1:66" s="30" customFormat="1" ht="31.15" customHeight="1" x14ac:dyDescent="0.2">
      <c r="A47" s="78" t="s">
        <v>65</v>
      </c>
      <c r="B47" s="64" t="s">
        <v>5</v>
      </c>
      <c r="C47" s="17" t="s">
        <v>66</v>
      </c>
      <c r="D47" s="55">
        <f>+D48</f>
        <v>23600000</v>
      </c>
      <c r="E47" s="55">
        <f>+E48</f>
        <v>24000000</v>
      </c>
      <c r="F47" s="55">
        <f>+F48</f>
        <v>24600000</v>
      </c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98"/>
      <c r="U47" s="98"/>
      <c r="V47" s="98"/>
      <c r="W47" s="98"/>
      <c r="X47" s="98"/>
      <c r="Y47" s="29"/>
      <c r="Z47" s="29"/>
      <c r="AC47" s="31"/>
      <c r="AD47" s="31"/>
      <c r="AE47" s="31"/>
      <c r="AF47" s="31"/>
      <c r="AG47" s="31"/>
      <c r="AH47" s="31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BM47" s="29"/>
      <c r="BN47" s="29"/>
    </row>
    <row r="48" spans="1:66" s="4" customFormat="1" ht="42" customHeight="1" x14ac:dyDescent="0.25">
      <c r="A48" s="78" t="s">
        <v>381</v>
      </c>
      <c r="B48" s="64" t="s">
        <v>11</v>
      </c>
      <c r="C48" s="17" t="s">
        <v>67</v>
      </c>
      <c r="D48" s="55">
        <v>23600000</v>
      </c>
      <c r="E48" s="55">
        <v>24000000</v>
      </c>
      <c r="F48" s="55">
        <v>24600000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98"/>
      <c r="W48" s="3"/>
      <c r="X48" s="3"/>
      <c r="Y48" s="3"/>
      <c r="Z48" s="3"/>
      <c r="AC48" s="5"/>
      <c r="AD48" s="5"/>
      <c r="AE48" s="5"/>
      <c r="AF48" s="5"/>
      <c r="AG48" s="5"/>
      <c r="AH48" s="5"/>
      <c r="AI48" s="3"/>
      <c r="AJ48" s="3"/>
      <c r="AK48" s="3"/>
      <c r="AL48" s="3"/>
      <c r="AM48" s="96"/>
      <c r="AN48" s="3"/>
      <c r="AO48" s="3"/>
      <c r="AP48" s="3"/>
      <c r="AQ48" s="3"/>
      <c r="AR48" s="6"/>
      <c r="AS48" s="6"/>
      <c r="AT48" s="3"/>
      <c r="AU48" s="3"/>
      <c r="AV48" s="3"/>
      <c r="AW48" s="3"/>
      <c r="BM48" s="3"/>
      <c r="BN48" s="3"/>
    </row>
    <row r="49" spans="1:66" s="4" customFormat="1" ht="30" customHeight="1" x14ac:dyDescent="0.25">
      <c r="A49" s="78" t="s">
        <v>68</v>
      </c>
      <c r="B49" s="16" t="s">
        <v>5</v>
      </c>
      <c r="C49" s="17" t="s">
        <v>69</v>
      </c>
      <c r="D49" s="55">
        <f>+D50</f>
        <v>0</v>
      </c>
      <c r="E49" s="55">
        <f t="shared" ref="E49:F50" si="9">+E50</f>
        <v>20000</v>
      </c>
      <c r="F49" s="55">
        <f t="shared" si="9"/>
        <v>140000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98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3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4" customFormat="1" ht="29.45" customHeight="1" x14ac:dyDescent="0.25">
      <c r="A50" s="78" t="s">
        <v>70</v>
      </c>
      <c r="B50" s="16" t="s">
        <v>5</v>
      </c>
      <c r="C50" s="17" t="s">
        <v>72</v>
      </c>
      <c r="D50" s="55">
        <f>+D51</f>
        <v>0</v>
      </c>
      <c r="E50" s="55">
        <f t="shared" si="9"/>
        <v>20000</v>
      </c>
      <c r="F50" s="55">
        <f t="shared" si="9"/>
        <v>140000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98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3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30" customHeight="1" x14ac:dyDescent="0.25">
      <c r="A51" s="78" t="s">
        <v>70</v>
      </c>
      <c r="B51" s="16" t="s">
        <v>71</v>
      </c>
      <c r="C51" s="17" t="s">
        <v>303</v>
      </c>
      <c r="D51" s="55">
        <v>0</v>
      </c>
      <c r="E51" s="55">
        <v>20000</v>
      </c>
      <c r="F51" s="55">
        <v>140000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98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23" customFormat="1" ht="45" customHeight="1" x14ac:dyDescent="0.2">
      <c r="A52" s="94" t="s">
        <v>74</v>
      </c>
      <c r="B52" s="16" t="s">
        <v>5</v>
      </c>
      <c r="C52" s="17" t="s">
        <v>75</v>
      </c>
      <c r="D52" s="55">
        <f>+D53+D68+D71+D63</f>
        <v>99742823</v>
      </c>
      <c r="E52" s="55">
        <f t="shared" ref="E52:F52" si="10">+E53+E68+E71+E63</f>
        <v>103724480</v>
      </c>
      <c r="F52" s="55">
        <f t="shared" si="10"/>
        <v>107871548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3"/>
      <c r="U52" s="3"/>
      <c r="V52" s="98"/>
      <c r="W52" s="3"/>
      <c r="X52" s="3"/>
      <c r="Y52" s="22"/>
      <c r="Z52" s="22"/>
      <c r="AC52" s="21"/>
      <c r="AD52" s="21"/>
      <c r="AE52" s="21"/>
      <c r="AF52" s="21"/>
      <c r="AG52" s="21"/>
      <c r="AH52" s="21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BM52" s="22"/>
      <c r="BN52" s="22"/>
    </row>
    <row r="53" spans="1:66" s="4" customFormat="1" ht="73.150000000000006" customHeight="1" x14ac:dyDescent="0.25">
      <c r="A53" s="79" t="s">
        <v>76</v>
      </c>
      <c r="B53" s="67" t="s">
        <v>5</v>
      </c>
      <c r="C53" s="68" t="s">
        <v>77</v>
      </c>
      <c r="D53" s="69">
        <f>D54+D57+D60</f>
        <v>80684932</v>
      </c>
      <c r="E53" s="69">
        <f t="shared" ref="E53:F53" si="11">E54+E57+E60</f>
        <v>84154384</v>
      </c>
      <c r="F53" s="69">
        <f t="shared" si="11"/>
        <v>87773023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98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4" customFormat="1" ht="55.15" customHeight="1" x14ac:dyDescent="0.25">
      <c r="A54" s="79" t="s">
        <v>78</v>
      </c>
      <c r="B54" s="67" t="s">
        <v>5</v>
      </c>
      <c r="C54" s="68" t="s">
        <v>79</v>
      </c>
      <c r="D54" s="69">
        <f>+D55</f>
        <v>63351380</v>
      </c>
      <c r="E54" s="69">
        <f t="shared" ref="E54:F55" si="12">+E55</f>
        <v>66075489</v>
      </c>
      <c r="F54" s="69">
        <f t="shared" si="12"/>
        <v>68916735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98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69" customHeight="1" x14ac:dyDescent="0.25">
      <c r="A55" s="79" t="s">
        <v>80</v>
      </c>
      <c r="B55" s="67" t="s">
        <v>5</v>
      </c>
      <c r="C55" s="68" t="s">
        <v>81</v>
      </c>
      <c r="D55" s="69">
        <f>+D56</f>
        <v>63351380</v>
      </c>
      <c r="E55" s="69">
        <f t="shared" si="12"/>
        <v>66075489</v>
      </c>
      <c r="F55" s="69">
        <f t="shared" si="12"/>
        <v>68916735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98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69.599999999999994" customHeight="1" x14ac:dyDescent="0.25">
      <c r="A56" s="79" t="s">
        <v>305</v>
      </c>
      <c r="B56" s="67" t="s">
        <v>71</v>
      </c>
      <c r="C56" s="68" t="s">
        <v>304</v>
      </c>
      <c r="D56" s="69">
        <v>63351380</v>
      </c>
      <c r="E56" s="69">
        <v>66075489</v>
      </c>
      <c r="F56" s="69">
        <v>68916735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98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63.75" x14ac:dyDescent="0.25">
      <c r="A57" s="79" t="s">
        <v>82</v>
      </c>
      <c r="B57" s="67" t="s">
        <v>5</v>
      </c>
      <c r="C57" s="68" t="s">
        <v>83</v>
      </c>
      <c r="D57" s="69">
        <f>+D58</f>
        <v>11877878</v>
      </c>
      <c r="E57" s="69">
        <f t="shared" ref="E57:F58" si="13">+E58</f>
        <v>12388627</v>
      </c>
      <c r="F57" s="69">
        <f t="shared" si="13"/>
        <v>12921338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98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3.75" x14ac:dyDescent="0.25">
      <c r="A58" s="79" t="s">
        <v>84</v>
      </c>
      <c r="B58" s="67" t="s">
        <v>5</v>
      </c>
      <c r="C58" s="68" t="s">
        <v>85</v>
      </c>
      <c r="D58" s="69">
        <f>+D59</f>
        <v>11877878</v>
      </c>
      <c r="E58" s="69">
        <f t="shared" si="13"/>
        <v>12388627</v>
      </c>
      <c r="F58" s="69">
        <f t="shared" si="13"/>
        <v>12921338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98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7.900000000000006" customHeight="1" x14ac:dyDescent="0.25">
      <c r="A59" s="79" t="s">
        <v>307</v>
      </c>
      <c r="B59" s="67" t="s">
        <v>71</v>
      </c>
      <c r="C59" s="68" t="s">
        <v>306</v>
      </c>
      <c r="D59" s="69">
        <v>11877878</v>
      </c>
      <c r="E59" s="69">
        <v>12388627</v>
      </c>
      <c r="F59" s="69">
        <v>12921338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98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38.25" x14ac:dyDescent="0.25">
      <c r="A60" s="79" t="s">
        <v>86</v>
      </c>
      <c r="B60" s="67" t="s">
        <v>5</v>
      </c>
      <c r="C60" s="68" t="s">
        <v>87</v>
      </c>
      <c r="D60" s="69">
        <f>+D61</f>
        <v>5455674</v>
      </c>
      <c r="E60" s="69">
        <f t="shared" ref="E60:F61" si="14">+E61</f>
        <v>5690268</v>
      </c>
      <c r="F60" s="69">
        <f t="shared" si="14"/>
        <v>5934950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98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25.5" x14ac:dyDescent="0.25">
      <c r="A61" s="79" t="s">
        <v>88</v>
      </c>
      <c r="B61" s="67" t="s">
        <v>5</v>
      </c>
      <c r="C61" s="68" t="s">
        <v>89</v>
      </c>
      <c r="D61" s="69">
        <f>+D62</f>
        <v>5455674</v>
      </c>
      <c r="E61" s="69">
        <f t="shared" si="14"/>
        <v>5690268</v>
      </c>
      <c r="F61" s="69">
        <f t="shared" si="14"/>
        <v>5934950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98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8.25" x14ac:dyDescent="0.25">
      <c r="A62" s="79" t="s">
        <v>309</v>
      </c>
      <c r="B62" s="67" t="s">
        <v>71</v>
      </c>
      <c r="C62" s="68" t="s">
        <v>308</v>
      </c>
      <c r="D62" s="69">
        <v>5455674</v>
      </c>
      <c r="E62" s="69">
        <v>5690268</v>
      </c>
      <c r="F62" s="69">
        <v>5934950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98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51" x14ac:dyDescent="0.25">
      <c r="A63" s="83" t="s">
        <v>343</v>
      </c>
      <c r="B63" s="16" t="s">
        <v>5</v>
      </c>
      <c r="C63" s="39" t="s">
        <v>346</v>
      </c>
      <c r="D63" s="55">
        <f>+D64+D66</f>
        <v>82500</v>
      </c>
      <c r="E63" s="55">
        <f t="shared" ref="E63:F63" si="15">+E64+E66</f>
        <v>92700</v>
      </c>
      <c r="F63" s="55">
        <f t="shared" si="15"/>
        <v>92700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98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51" x14ac:dyDescent="0.25">
      <c r="A64" s="90" t="s">
        <v>344</v>
      </c>
      <c r="B64" s="67" t="s">
        <v>5</v>
      </c>
      <c r="C64" s="72" t="s">
        <v>347</v>
      </c>
      <c r="D64" s="69">
        <f>+D65</f>
        <v>80000</v>
      </c>
      <c r="E64" s="69">
        <f t="shared" ref="E64:F64" si="16">+E65</f>
        <v>90000</v>
      </c>
      <c r="F64" s="69">
        <f t="shared" si="16"/>
        <v>90000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98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140.25" x14ac:dyDescent="0.25">
      <c r="A65" s="90" t="s">
        <v>345</v>
      </c>
      <c r="B65" s="67" t="s">
        <v>71</v>
      </c>
      <c r="C65" s="72" t="s">
        <v>348</v>
      </c>
      <c r="D65" s="69">
        <v>80000</v>
      </c>
      <c r="E65" s="69">
        <v>90000</v>
      </c>
      <c r="F65" s="69">
        <v>90000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98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>
        <v>0</v>
      </c>
      <c r="BN65" s="3"/>
    </row>
    <row r="66" spans="1:66" s="4" customFormat="1" ht="55.15" customHeight="1" x14ac:dyDescent="0.25">
      <c r="A66" s="79" t="s">
        <v>349</v>
      </c>
      <c r="B66" s="67" t="s">
        <v>5</v>
      </c>
      <c r="C66" s="68" t="s">
        <v>350</v>
      </c>
      <c r="D66" s="69">
        <f>+D67</f>
        <v>2500</v>
      </c>
      <c r="E66" s="69">
        <f t="shared" ref="E66:F66" si="17">+E67</f>
        <v>2700</v>
      </c>
      <c r="F66" s="69">
        <f t="shared" si="17"/>
        <v>2700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98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122.45" customHeight="1" x14ac:dyDescent="0.25">
      <c r="A67" s="79" t="s">
        <v>351</v>
      </c>
      <c r="B67" s="67" t="s">
        <v>71</v>
      </c>
      <c r="C67" s="68" t="s">
        <v>352</v>
      </c>
      <c r="D67" s="69">
        <v>2500</v>
      </c>
      <c r="E67" s="69">
        <v>2700</v>
      </c>
      <c r="F67" s="69">
        <v>2700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98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28.9" customHeight="1" x14ac:dyDescent="0.25">
      <c r="A68" s="79" t="s">
        <v>90</v>
      </c>
      <c r="B68" s="67" t="s">
        <v>5</v>
      </c>
      <c r="C68" s="68" t="s">
        <v>91</v>
      </c>
      <c r="D68" s="69">
        <f>+D69</f>
        <v>266000</v>
      </c>
      <c r="E68" s="69">
        <f t="shared" ref="E68:F69" si="18">+E69</f>
        <v>293000</v>
      </c>
      <c r="F68" s="69">
        <f t="shared" si="18"/>
        <v>319000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98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38.25" x14ac:dyDescent="0.25">
      <c r="A69" s="79" t="s">
        <v>92</v>
      </c>
      <c r="B69" s="67" t="s">
        <v>5</v>
      </c>
      <c r="C69" s="68" t="s">
        <v>93</v>
      </c>
      <c r="D69" s="69">
        <f>+D70</f>
        <v>266000</v>
      </c>
      <c r="E69" s="69">
        <f t="shared" si="18"/>
        <v>293000</v>
      </c>
      <c r="F69" s="69">
        <f t="shared" si="18"/>
        <v>319000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98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42" customHeight="1" x14ac:dyDescent="0.25">
      <c r="A70" s="79" t="s">
        <v>94</v>
      </c>
      <c r="B70" s="67" t="s">
        <v>71</v>
      </c>
      <c r="C70" s="68" t="s">
        <v>95</v>
      </c>
      <c r="D70" s="69">
        <v>266000</v>
      </c>
      <c r="E70" s="69">
        <v>293000</v>
      </c>
      <c r="F70" s="69">
        <v>319000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98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69.599999999999994" customHeight="1" x14ac:dyDescent="0.25">
      <c r="A71" s="79" t="s">
        <v>96</v>
      </c>
      <c r="B71" s="67" t="s">
        <v>5</v>
      </c>
      <c r="C71" s="68" t="s">
        <v>97</v>
      </c>
      <c r="D71" s="69">
        <f>+D72+D77</f>
        <v>18709391</v>
      </c>
      <c r="E71" s="69">
        <f t="shared" ref="E71:F71" si="19">+E72+E77</f>
        <v>19184396</v>
      </c>
      <c r="F71" s="69">
        <f t="shared" si="19"/>
        <v>19686825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98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69.599999999999994" customHeight="1" x14ac:dyDescent="0.25">
      <c r="A72" s="79" t="s">
        <v>98</v>
      </c>
      <c r="B72" s="67" t="s">
        <v>5</v>
      </c>
      <c r="C72" s="70" t="s">
        <v>99</v>
      </c>
      <c r="D72" s="69">
        <f>+D73</f>
        <v>7500000</v>
      </c>
      <c r="E72" s="69">
        <f t="shared" ref="E72:F73" si="20">+E73</f>
        <v>7500000</v>
      </c>
      <c r="F72" s="69">
        <f t="shared" si="20"/>
        <v>7500000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98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63.75" x14ac:dyDescent="0.25">
      <c r="A73" s="79" t="s">
        <v>100</v>
      </c>
      <c r="B73" s="67" t="s">
        <v>5</v>
      </c>
      <c r="C73" s="68" t="s">
        <v>101</v>
      </c>
      <c r="D73" s="69">
        <f>+D74</f>
        <v>7500000</v>
      </c>
      <c r="E73" s="69">
        <f t="shared" si="20"/>
        <v>7500000</v>
      </c>
      <c r="F73" s="69">
        <f t="shared" si="20"/>
        <v>7500000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98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89.25" x14ac:dyDescent="0.2">
      <c r="A74" s="80" t="s">
        <v>102</v>
      </c>
      <c r="B74" s="67" t="s">
        <v>5</v>
      </c>
      <c r="C74" s="68" t="s">
        <v>103</v>
      </c>
      <c r="D74" s="69">
        <f>+D75+D76</f>
        <v>7500000</v>
      </c>
      <c r="E74" s="69">
        <f t="shared" ref="E74:F74" si="21">+E75+E76</f>
        <v>7500000</v>
      </c>
      <c r="F74" s="69">
        <f t="shared" si="21"/>
        <v>7500000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98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BM74" s="3"/>
      <c r="BN74" s="3"/>
    </row>
    <row r="75" spans="1:66" s="4" customFormat="1" ht="89.25" x14ac:dyDescent="0.2">
      <c r="A75" s="80" t="s">
        <v>104</v>
      </c>
      <c r="B75" s="67" t="s">
        <v>73</v>
      </c>
      <c r="C75" s="68" t="s">
        <v>105</v>
      </c>
      <c r="D75" s="69">
        <v>7000000</v>
      </c>
      <c r="E75" s="69">
        <v>7000000</v>
      </c>
      <c r="F75" s="69">
        <v>7000000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98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BM75" s="3"/>
      <c r="BN75" s="3"/>
    </row>
    <row r="76" spans="1:66" s="4" customFormat="1" ht="81.599999999999994" customHeight="1" x14ac:dyDescent="0.2">
      <c r="A76" s="80" t="s">
        <v>106</v>
      </c>
      <c r="B76" s="67" t="s">
        <v>73</v>
      </c>
      <c r="C76" s="68" t="s">
        <v>107</v>
      </c>
      <c r="D76" s="69">
        <f t="shared" ref="D76:F76" si="22">350000+150000</f>
        <v>500000</v>
      </c>
      <c r="E76" s="69">
        <f t="shared" si="22"/>
        <v>500000</v>
      </c>
      <c r="F76" s="69">
        <f t="shared" si="22"/>
        <v>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98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89.25" x14ac:dyDescent="0.2">
      <c r="A77" s="81" t="s">
        <v>292</v>
      </c>
      <c r="B77" s="16" t="s">
        <v>5</v>
      </c>
      <c r="C77" s="17" t="s">
        <v>291</v>
      </c>
      <c r="D77" s="55">
        <f>+D78</f>
        <v>11209391</v>
      </c>
      <c r="E77" s="55">
        <f t="shared" ref="E77:F77" si="23">+E78</f>
        <v>11684396</v>
      </c>
      <c r="F77" s="55">
        <f t="shared" si="23"/>
        <v>12186825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98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76.5" x14ac:dyDescent="0.2">
      <c r="A78" s="81" t="s">
        <v>293</v>
      </c>
      <c r="B78" s="16" t="s">
        <v>5</v>
      </c>
      <c r="C78" s="17" t="s">
        <v>310</v>
      </c>
      <c r="D78" s="55">
        <f>+D79+D81+D83</f>
        <v>11209391</v>
      </c>
      <c r="E78" s="55">
        <f t="shared" ref="E78:F78" si="24">+E79+E81+E83</f>
        <v>11684396</v>
      </c>
      <c r="F78" s="55">
        <f t="shared" si="24"/>
        <v>12186825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98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76.5" x14ac:dyDescent="0.2">
      <c r="A79" s="81" t="s">
        <v>293</v>
      </c>
      <c r="B79" s="16" t="s">
        <v>5</v>
      </c>
      <c r="C79" s="17" t="s">
        <v>296</v>
      </c>
      <c r="D79" s="55">
        <f>+D80</f>
        <v>6572604</v>
      </c>
      <c r="E79" s="55">
        <f t="shared" ref="E79:F79" si="25">+E80</f>
        <v>6855226</v>
      </c>
      <c r="F79" s="55">
        <f t="shared" si="25"/>
        <v>7150001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98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96.6" customHeight="1" x14ac:dyDescent="0.2">
      <c r="A80" s="78" t="s">
        <v>336</v>
      </c>
      <c r="B80" s="16" t="s">
        <v>71</v>
      </c>
      <c r="C80" s="17" t="s">
        <v>294</v>
      </c>
      <c r="D80" s="55">
        <v>6572604</v>
      </c>
      <c r="E80" s="55">
        <v>6855226</v>
      </c>
      <c r="F80" s="55">
        <v>7150001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98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84.6" customHeight="1" x14ac:dyDescent="0.2">
      <c r="A81" s="81" t="s">
        <v>293</v>
      </c>
      <c r="B81" s="16" t="s">
        <v>5</v>
      </c>
      <c r="C81" s="17" t="s">
        <v>297</v>
      </c>
      <c r="D81" s="55">
        <f>+D82</f>
        <v>2303775</v>
      </c>
      <c r="E81" s="55">
        <f t="shared" ref="E81:F81" si="26">+E82</f>
        <v>2402837</v>
      </c>
      <c r="F81" s="55">
        <f t="shared" si="26"/>
        <v>2506159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98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123" customHeight="1" x14ac:dyDescent="0.2">
      <c r="A82" s="78" t="s">
        <v>329</v>
      </c>
      <c r="B82" s="16" t="s">
        <v>71</v>
      </c>
      <c r="C82" s="17" t="s">
        <v>295</v>
      </c>
      <c r="D82" s="55">
        <v>2303775</v>
      </c>
      <c r="E82" s="55">
        <v>2402837</v>
      </c>
      <c r="F82" s="55">
        <v>2506159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98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76.5" x14ac:dyDescent="0.2">
      <c r="A83" s="78" t="s">
        <v>293</v>
      </c>
      <c r="B83" s="16" t="s">
        <v>5</v>
      </c>
      <c r="C83" s="66" t="s">
        <v>298</v>
      </c>
      <c r="D83" s="55">
        <f>+D84</f>
        <v>2333012</v>
      </c>
      <c r="E83" s="55">
        <f t="shared" ref="E83:F83" si="27">+E84</f>
        <v>2426333</v>
      </c>
      <c r="F83" s="55">
        <f t="shared" si="27"/>
        <v>2530665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98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98.45" customHeight="1" x14ac:dyDescent="0.2">
      <c r="A84" s="78" t="s">
        <v>330</v>
      </c>
      <c r="B84" s="16" t="s">
        <v>71</v>
      </c>
      <c r="C84" s="66" t="s">
        <v>299</v>
      </c>
      <c r="D84" s="55">
        <v>2333012</v>
      </c>
      <c r="E84" s="55">
        <v>2426333</v>
      </c>
      <c r="F84" s="55">
        <v>2530665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98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25.5" x14ac:dyDescent="0.25">
      <c r="A85" s="94" t="s">
        <v>108</v>
      </c>
      <c r="B85" s="16" t="s">
        <v>5</v>
      </c>
      <c r="C85" s="17" t="s">
        <v>109</v>
      </c>
      <c r="D85" s="55">
        <f>+D86+D91</f>
        <v>20274821</v>
      </c>
      <c r="E85" s="55">
        <f t="shared" ref="E85:F85" si="28">+E86+E91</f>
        <v>21088031.600000001</v>
      </c>
      <c r="F85" s="55">
        <f t="shared" si="28"/>
        <v>21931035.379999999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98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6"/>
      <c r="AS85" s="6"/>
      <c r="AT85" s="3"/>
      <c r="AU85" s="3"/>
      <c r="AV85" s="3"/>
      <c r="AW85" s="3"/>
      <c r="BM85" s="3"/>
      <c r="BN85" s="3"/>
    </row>
    <row r="86" spans="1:66" s="4" customFormat="1" x14ac:dyDescent="0.25">
      <c r="A86" s="78" t="s">
        <v>110</v>
      </c>
      <c r="B86" s="16" t="s">
        <v>5</v>
      </c>
      <c r="C86" s="17" t="s">
        <v>111</v>
      </c>
      <c r="D86" s="95">
        <f>+D87+D88+D89</f>
        <v>19775740</v>
      </c>
      <c r="E86" s="95">
        <f t="shared" ref="E86:F86" si="29">+E87+E88+E89</f>
        <v>20566769.600000001</v>
      </c>
      <c r="F86" s="95">
        <f t="shared" si="29"/>
        <v>21389440.379999999</v>
      </c>
      <c r="G86" s="3"/>
      <c r="H86" s="3"/>
      <c r="I86" s="3"/>
      <c r="J86" s="3"/>
      <c r="K86" s="3"/>
      <c r="L86" s="110"/>
      <c r="M86" s="3"/>
      <c r="N86" s="3"/>
      <c r="O86" s="3"/>
      <c r="P86" s="3"/>
      <c r="Q86" s="3"/>
      <c r="R86" s="3"/>
      <c r="S86" s="3"/>
      <c r="T86" s="3"/>
      <c r="U86" s="3"/>
      <c r="V86" s="98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119"/>
      <c r="AN86" s="3"/>
      <c r="AO86" s="3"/>
      <c r="AP86" s="3"/>
      <c r="AQ86" s="3"/>
      <c r="AR86" s="110"/>
      <c r="AS86" s="6"/>
      <c r="AT86" s="3"/>
      <c r="AU86" s="3"/>
      <c r="AV86" s="3"/>
      <c r="AW86" s="3"/>
      <c r="BM86" s="3"/>
      <c r="BN86" s="3"/>
    </row>
    <row r="87" spans="1:66" s="4" customFormat="1" ht="25.5" x14ac:dyDescent="0.25">
      <c r="A87" s="78" t="s">
        <v>382</v>
      </c>
      <c r="B87" s="16" t="s">
        <v>112</v>
      </c>
      <c r="C87" s="17" t="s">
        <v>113</v>
      </c>
      <c r="D87" s="55">
        <v>2680350</v>
      </c>
      <c r="E87" s="55">
        <v>2787564</v>
      </c>
      <c r="F87" s="55">
        <v>2899066.56</v>
      </c>
      <c r="G87" s="3"/>
      <c r="H87" s="25"/>
      <c r="I87" s="25"/>
      <c r="J87" s="25"/>
      <c r="K87" s="25"/>
      <c r="L87" s="110"/>
      <c r="M87" s="3"/>
      <c r="N87" s="3"/>
      <c r="O87" s="3"/>
      <c r="P87" s="3"/>
      <c r="Q87" s="3"/>
      <c r="R87" s="3"/>
      <c r="S87" s="3"/>
      <c r="T87" s="3"/>
      <c r="U87" s="3"/>
      <c r="V87" s="98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119"/>
      <c r="AN87" s="25"/>
      <c r="AO87" s="25"/>
      <c r="AP87" s="25"/>
      <c r="AQ87" s="25"/>
      <c r="AR87" s="110"/>
      <c r="AS87" s="6"/>
      <c r="AT87" s="3"/>
      <c r="AU87" s="3"/>
      <c r="AV87" s="3"/>
      <c r="AW87" s="3"/>
      <c r="BM87" s="57"/>
      <c r="BN87" s="3"/>
    </row>
    <row r="88" spans="1:66" s="4" customFormat="1" x14ac:dyDescent="0.25">
      <c r="A88" s="78" t="s">
        <v>114</v>
      </c>
      <c r="B88" s="16" t="s">
        <v>112</v>
      </c>
      <c r="C88" s="17" t="s">
        <v>115</v>
      </c>
      <c r="D88" s="55">
        <v>15969750</v>
      </c>
      <c r="E88" s="55">
        <v>16608540</v>
      </c>
      <c r="F88" s="55">
        <v>17272881.600000001</v>
      </c>
      <c r="G88" s="3"/>
      <c r="H88" s="25"/>
      <c r="I88" s="25"/>
      <c r="J88" s="25"/>
      <c r="K88" s="25"/>
      <c r="L88" s="110"/>
      <c r="M88" s="3"/>
      <c r="N88" s="3"/>
      <c r="O88" s="3"/>
      <c r="P88" s="3"/>
      <c r="Q88" s="3"/>
      <c r="R88" s="3"/>
      <c r="S88" s="3"/>
      <c r="T88" s="3"/>
      <c r="U88" s="3"/>
      <c r="V88" s="98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119"/>
      <c r="AN88" s="25"/>
      <c r="AO88" s="25"/>
      <c r="AP88" s="25"/>
      <c r="AQ88" s="25"/>
      <c r="AR88" s="110"/>
      <c r="AS88" s="6"/>
      <c r="AT88" s="3"/>
      <c r="AU88" s="3"/>
      <c r="AV88" s="3"/>
      <c r="AW88" s="3"/>
      <c r="BM88" s="57"/>
      <c r="BN88" s="3"/>
    </row>
    <row r="89" spans="1:66" s="4" customFormat="1" x14ac:dyDescent="0.25">
      <c r="A89" s="78" t="s">
        <v>116</v>
      </c>
      <c r="B89" s="16" t="s">
        <v>5</v>
      </c>
      <c r="C89" s="17" t="s">
        <v>117</v>
      </c>
      <c r="D89" s="55">
        <f>+D90</f>
        <v>1125640</v>
      </c>
      <c r="E89" s="55">
        <f t="shared" ref="E89:F89" si="30">+E90</f>
        <v>1170665.6000000001</v>
      </c>
      <c r="F89" s="55">
        <f t="shared" si="30"/>
        <v>1217492.22</v>
      </c>
      <c r="G89" s="3"/>
      <c r="H89" s="25"/>
      <c r="I89" s="25"/>
      <c r="J89" s="25"/>
      <c r="K89" s="25"/>
      <c r="L89" s="110"/>
      <c r="M89" s="3"/>
      <c r="N89" s="3"/>
      <c r="O89" s="3"/>
      <c r="P89" s="3"/>
      <c r="Q89" s="3"/>
      <c r="R89" s="3"/>
      <c r="S89" s="3"/>
      <c r="T89" s="3"/>
      <c r="U89" s="3"/>
      <c r="V89" s="98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19"/>
      <c r="AN89" s="25"/>
      <c r="AO89" s="25"/>
      <c r="AP89" s="25"/>
      <c r="AQ89" s="25"/>
      <c r="AR89" s="110"/>
      <c r="AS89" s="6"/>
      <c r="AT89" s="3"/>
      <c r="AU89" s="3"/>
      <c r="AV89" s="3"/>
      <c r="AW89" s="3"/>
      <c r="BM89" s="3"/>
      <c r="BN89" s="3"/>
    </row>
    <row r="90" spans="1:66" s="4" customFormat="1" x14ac:dyDescent="0.25">
      <c r="A90" s="78" t="s">
        <v>118</v>
      </c>
      <c r="B90" s="16" t="s">
        <v>112</v>
      </c>
      <c r="C90" s="17" t="s">
        <v>119</v>
      </c>
      <c r="D90" s="55">
        <v>1125640</v>
      </c>
      <c r="E90" s="55">
        <v>1170665.6000000001</v>
      </c>
      <c r="F90" s="55">
        <v>1217492.22</v>
      </c>
      <c r="G90" s="3"/>
      <c r="H90" s="25"/>
      <c r="I90" s="25"/>
      <c r="J90" s="25"/>
      <c r="K90" s="25"/>
      <c r="L90" s="110"/>
      <c r="M90" s="3"/>
      <c r="N90" s="3"/>
      <c r="O90" s="3"/>
      <c r="P90" s="3"/>
      <c r="Q90" s="3"/>
      <c r="R90" s="3"/>
      <c r="S90" s="3"/>
      <c r="T90" s="3"/>
      <c r="U90" s="3"/>
      <c r="V90" s="98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19"/>
      <c r="AN90" s="25"/>
      <c r="AO90" s="25"/>
      <c r="AP90" s="25"/>
      <c r="AQ90" s="25"/>
      <c r="AR90" s="110"/>
      <c r="AS90" s="6"/>
      <c r="AT90" s="3"/>
      <c r="AU90" s="3"/>
      <c r="AV90" s="3"/>
      <c r="AW90" s="3"/>
      <c r="BM90" s="57"/>
      <c r="BN90" s="3"/>
    </row>
    <row r="91" spans="1:66" s="4" customFormat="1" x14ac:dyDescent="0.25">
      <c r="A91" s="78" t="s">
        <v>120</v>
      </c>
      <c r="B91" s="16" t="s">
        <v>5</v>
      </c>
      <c r="C91" s="17" t="s">
        <v>121</v>
      </c>
      <c r="D91" s="55">
        <f>+D92</f>
        <v>499081</v>
      </c>
      <c r="E91" s="55">
        <f t="shared" ref="E91:F92" si="31">+E92</f>
        <v>521262</v>
      </c>
      <c r="F91" s="55">
        <f t="shared" si="31"/>
        <v>541595</v>
      </c>
      <c r="G91" s="3"/>
      <c r="H91" s="25"/>
      <c r="I91" s="25"/>
      <c r="J91" s="25"/>
      <c r="K91" s="25"/>
      <c r="L91" s="110"/>
      <c r="M91" s="3"/>
      <c r="N91" s="3"/>
      <c r="O91" s="3"/>
      <c r="P91" s="3"/>
      <c r="Q91" s="3"/>
      <c r="R91" s="3"/>
      <c r="S91" s="3"/>
      <c r="T91" s="3"/>
      <c r="U91" s="3"/>
      <c r="V91" s="98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3"/>
      <c r="AN91" s="25"/>
      <c r="AO91" s="25"/>
      <c r="AP91" s="25"/>
      <c r="AQ91" s="25"/>
      <c r="AR91" s="110"/>
      <c r="AS91" s="6"/>
      <c r="AT91" s="3"/>
      <c r="AU91" s="3"/>
      <c r="AV91" s="3"/>
      <c r="AW91" s="3"/>
      <c r="BM91" s="3"/>
      <c r="BN91" s="3"/>
    </row>
    <row r="92" spans="1:66" s="4" customFormat="1" ht="25.5" x14ac:dyDescent="0.25">
      <c r="A92" s="78" t="s">
        <v>122</v>
      </c>
      <c r="B92" s="16" t="s">
        <v>5</v>
      </c>
      <c r="C92" s="17" t="s">
        <v>123</v>
      </c>
      <c r="D92" s="55">
        <f>+D93</f>
        <v>499081</v>
      </c>
      <c r="E92" s="55">
        <f t="shared" si="31"/>
        <v>521262</v>
      </c>
      <c r="F92" s="55">
        <f t="shared" si="31"/>
        <v>541595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98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3"/>
      <c r="AO92" s="3"/>
      <c r="AP92" s="3"/>
      <c r="AQ92" s="3"/>
      <c r="AR92" s="6"/>
      <c r="AS92" s="6"/>
      <c r="AT92" s="3"/>
      <c r="AU92" s="3"/>
      <c r="AV92" s="3"/>
      <c r="AW92" s="3"/>
      <c r="BM92" s="3"/>
      <c r="BN92" s="3"/>
    </row>
    <row r="93" spans="1:66" s="4" customFormat="1" ht="38.25" x14ac:dyDescent="0.25">
      <c r="A93" s="78" t="s">
        <v>124</v>
      </c>
      <c r="B93" s="16" t="s">
        <v>71</v>
      </c>
      <c r="C93" s="17" t="s">
        <v>125</v>
      </c>
      <c r="D93" s="55">
        <v>499081</v>
      </c>
      <c r="E93" s="55">
        <v>521262</v>
      </c>
      <c r="F93" s="55">
        <v>541595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98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6"/>
      <c r="AS93" s="6"/>
      <c r="AT93" s="3"/>
      <c r="AU93" s="3"/>
      <c r="AV93" s="3"/>
      <c r="AW93" s="3"/>
      <c r="BM93" s="3"/>
      <c r="BN93" s="3"/>
    </row>
    <row r="94" spans="1:66" s="23" customFormat="1" ht="27.6" customHeight="1" x14ac:dyDescent="0.2">
      <c r="A94" s="78" t="s">
        <v>126</v>
      </c>
      <c r="B94" s="16" t="s">
        <v>5</v>
      </c>
      <c r="C94" s="17" t="s">
        <v>127</v>
      </c>
      <c r="D94" s="55">
        <f>+D95+D99</f>
        <v>1752670</v>
      </c>
      <c r="E94" s="55">
        <f t="shared" ref="E94:F94" si="32">+E95+E99</f>
        <v>1755063</v>
      </c>
      <c r="F94" s="55">
        <f t="shared" si="32"/>
        <v>1757669</v>
      </c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3"/>
      <c r="U94" s="3"/>
      <c r="V94" s="98"/>
      <c r="W94" s="3"/>
      <c r="X94" s="3"/>
      <c r="Y94" s="22"/>
      <c r="Z94" s="22"/>
      <c r="AC94" s="21"/>
      <c r="AD94" s="21"/>
      <c r="AE94" s="21"/>
      <c r="AF94" s="21"/>
      <c r="AG94" s="21"/>
      <c r="AH94" s="21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BM94" s="22"/>
      <c r="BN94" s="22"/>
    </row>
    <row r="95" spans="1:66" s="4" customFormat="1" x14ac:dyDescent="0.25">
      <c r="A95" s="78" t="s">
        <v>128</v>
      </c>
      <c r="B95" s="16" t="s">
        <v>5</v>
      </c>
      <c r="C95" s="17" t="s">
        <v>129</v>
      </c>
      <c r="D95" s="55">
        <f>+D96</f>
        <v>55670</v>
      </c>
      <c r="E95" s="55">
        <f t="shared" ref="E95:F95" si="33">+E96</f>
        <v>58063</v>
      </c>
      <c r="F95" s="55">
        <f t="shared" si="33"/>
        <v>60669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98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4" customFormat="1" x14ac:dyDescent="0.25">
      <c r="A96" s="78" t="s">
        <v>130</v>
      </c>
      <c r="B96" s="16" t="s">
        <v>5</v>
      </c>
      <c r="C96" s="17" t="s">
        <v>131</v>
      </c>
      <c r="D96" s="55">
        <f>+D97</f>
        <v>55670</v>
      </c>
      <c r="E96" s="55">
        <f t="shared" ref="E96:F97" si="34">+E97</f>
        <v>58063</v>
      </c>
      <c r="F96" s="55">
        <f t="shared" si="34"/>
        <v>60669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98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t="25.5" x14ac:dyDescent="0.25">
      <c r="A97" s="78" t="s">
        <v>132</v>
      </c>
      <c r="B97" s="16" t="s">
        <v>5</v>
      </c>
      <c r="C97" s="66" t="s">
        <v>133</v>
      </c>
      <c r="D97" s="55">
        <f>+D98</f>
        <v>55670</v>
      </c>
      <c r="E97" s="55">
        <f t="shared" si="34"/>
        <v>58063</v>
      </c>
      <c r="F97" s="55">
        <f t="shared" si="34"/>
        <v>60669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98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ht="63.75" x14ac:dyDescent="0.2">
      <c r="A98" s="82" t="s">
        <v>353</v>
      </c>
      <c r="B98" s="16" t="s">
        <v>71</v>
      </c>
      <c r="C98" s="66" t="s">
        <v>134</v>
      </c>
      <c r="D98" s="55">
        <v>55670</v>
      </c>
      <c r="E98" s="55">
        <v>58063</v>
      </c>
      <c r="F98" s="55">
        <v>60669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98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BM98" s="3"/>
      <c r="BN98" s="3"/>
    </row>
    <row r="99" spans="1:66" s="4" customFormat="1" x14ac:dyDescent="0.25">
      <c r="A99" s="78" t="s">
        <v>135</v>
      </c>
      <c r="B99" s="16" t="s">
        <v>5</v>
      </c>
      <c r="C99" s="17" t="s">
        <v>136</v>
      </c>
      <c r="D99" s="55">
        <f>+D100</f>
        <v>1697000</v>
      </c>
      <c r="E99" s="55">
        <f t="shared" ref="E99:F100" si="35">+E100</f>
        <v>1697000</v>
      </c>
      <c r="F99" s="55">
        <f t="shared" si="35"/>
        <v>1697000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98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x14ac:dyDescent="0.25">
      <c r="A100" s="78" t="s">
        <v>137</v>
      </c>
      <c r="B100" s="16" t="s">
        <v>5</v>
      </c>
      <c r="C100" s="17" t="s">
        <v>138</v>
      </c>
      <c r="D100" s="55">
        <f>+D101</f>
        <v>1697000</v>
      </c>
      <c r="E100" s="55">
        <f t="shared" si="35"/>
        <v>1697000</v>
      </c>
      <c r="F100" s="55">
        <f t="shared" si="35"/>
        <v>1697000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98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6"/>
      <c r="AS100" s="6"/>
      <c r="AT100" s="3"/>
      <c r="AU100" s="3"/>
      <c r="AV100" s="3"/>
      <c r="AW100" s="3"/>
      <c r="BM100" s="3"/>
      <c r="BN100" s="3"/>
    </row>
    <row r="101" spans="1:66" s="4" customFormat="1" ht="25.5" x14ac:dyDescent="0.25">
      <c r="A101" s="78" t="s">
        <v>139</v>
      </c>
      <c r="B101" s="16" t="s">
        <v>5</v>
      </c>
      <c r="C101" s="17" t="s">
        <v>140</v>
      </c>
      <c r="D101" s="55">
        <f>+D102+D103</f>
        <v>1697000</v>
      </c>
      <c r="E101" s="55">
        <f t="shared" ref="E101:F101" si="36">+E102+E103</f>
        <v>1697000</v>
      </c>
      <c r="F101" s="55">
        <f t="shared" si="36"/>
        <v>1697000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98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38.25" x14ac:dyDescent="0.2">
      <c r="A102" s="94" t="s">
        <v>141</v>
      </c>
      <c r="B102" s="16" t="s">
        <v>73</v>
      </c>
      <c r="C102" s="17" t="s">
        <v>142</v>
      </c>
      <c r="D102" s="55">
        <v>787000</v>
      </c>
      <c r="E102" s="55">
        <v>787000</v>
      </c>
      <c r="F102" s="55">
        <v>787000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98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BM102" s="3"/>
      <c r="BN102" s="3"/>
    </row>
    <row r="103" spans="1:66" s="4" customFormat="1" ht="25.5" x14ac:dyDescent="0.2">
      <c r="A103" s="82" t="s">
        <v>143</v>
      </c>
      <c r="B103" s="16" t="s">
        <v>73</v>
      </c>
      <c r="C103" s="17" t="s">
        <v>144</v>
      </c>
      <c r="D103" s="55">
        <v>910000</v>
      </c>
      <c r="E103" s="55">
        <v>910000</v>
      </c>
      <c r="F103" s="55">
        <v>910000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98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BM103" s="3"/>
      <c r="BN103" s="3"/>
    </row>
    <row r="104" spans="1:66" s="23" customFormat="1" ht="28.9" customHeight="1" x14ac:dyDescent="0.2">
      <c r="A104" s="78" t="s">
        <v>145</v>
      </c>
      <c r="B104" s="16" t="s">
        <v>5</v>
      </c>
      <c r="C104" s="17" t="s">
        <v>146</v>
      </c>
      <c r="D104" s="55">
        <f>+D105+D108</f>
        <v>11389716</v>
      </c>
      <c r="E104" s="55">
        <f t="shared" ref="E104:F104" si="37">+E105+E108</f>
        <v>11680469</v>
      </c>
      <c r="F104" s="55">
        <f t="shared" si="37"/>
        <v>11983726</v>
      </c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3"/>
      <c r="U104" s="3"/>
      <c r="V104" s="98"/>
      <c r="W104" s="3"/>
      <c r="X104" s="3"/>
      <c r="Y104" s="22"/>
      <c r="Z104" s="22"/>
      <c r="AC104" s="21"/>
      <c r="AD104" s="21"/>
      <c r="AE104" s="21"/>
      <c r="AF104" s="21"/>
      <c r="AG104" s="21"/>
      <c r="AH104" s="21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BM104" s="22"/>
      <c r="BN104" s="22"/>
    </row>
    <row r="105" spans="1:66" s="4" customFormat="1" ht="71.45" customHeight="1" x14ac:dyDescent="0.25">
      <c r="A105" s="78" t="s">
        <v>147</v>
      </c>
      <c r="B105" s="32" t="s">
        <v>5</v>
      </c>
      <c r="C105" s="32" t="s">
        <v>148</v>
      </c>
      <c r="D105" s="55">
        <f>+D106</f>
        <v>4628000</v>
      </c>
      <c r="E105" s="55">
        <f t="shared" ref="E105:F105" si="38">+E106</f>
        <v>4628000</v>
      </c>
      <c r="F105" s="55">
        <f t="shared" si="38"/>
        <v>4628000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98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85.15" customHeight="1" x14ac:dyDescent="0.25">
      <c r="A106" s="78" t="s">
        <v>149</v>
      </c>
      <c r="B106" s="32" t="s">
        <v>5</v>
      </c>
      <c r="C106" s="32" t="s">
        <v>150</v>
      </c>
      <c r="D106" s="55">
        <f>+D107</f>
        <v>4628000</v>
      </c>
      <c r="E106" s="55">
        <f t="shared" ref="E106:F106" si="39">+E107</f>
        <v>4628000</v>
      </c>
      <c r="F106" s="55">
        <f t="shared" si="39"/>
        <v>4628000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98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81.599999999999994" customHeight="1" x14ac:dyDescent="0.25">
      <c r="A107" s="78" t="s">
        <v>312</v>
      </c>
      <c r="B107" s="32" t="s">
        <v>71</v>
      </c>
      <c r="C107" s="32" t="s">
        <v>311</v>
      </c>
      <c r="D107" s="55">
        <v>4628000</v>
      </c>
      <c r="E107" s="55">
        <v>4628000</v>
      </c>
      <c r="F107" s="55">
        <v>4628000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98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5.5" x14ac:dyDescent="0.25">
      <c r="A108" s="78" t="s">
        <v>151</v>
      </c>
      <c r="B108" s="32" t="s">
        <v>5</v>
      </c>
      <c r="C108" s="71" t="s">
        <v>152</v>
      </c>
      <c r="D108" s="55">
        <f>+D109+D111</f>
        <v>6761716</v>
      </c>
      <c r="E108" s="55">
        <f t="shared" ref="E108:F108" si="40">+E109+E111</f>
        <v>7052469</v>
      </c>
      <c r="F108" s="55">
        <f t="shared" si="40"/>
        <v>7355726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98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25.5" x14ac:dyDescent="0.25">
      <c r="A109" s="78" t="s">
        <v>153</v>
      </c>
      <c r="B109" s="32" t="s">
        <v>5</v>
      </c>
      <c r="C109" s="71" t="s">
        <v>154</v>
      </c>
      <c r="D109" s="55">
        <f>+D110</f>
        <v>4852474</v>
      </c>
      <c r="E109" s="55">
        <f>+E110</f>
        <v>5061130</v>
      </c>
      <c r="F109" s="55">
        <f>+F110</f>
        <v>5278759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98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38.25" x14ac:dyDescent="0.25">
      <c r="A110" s="78" t="s">
        <v>155</v>
      </c>
      <c r="B110" s="32" t="s">
        <v>71</v>
      </c>
      <c r="C110" s="71" t="s">
        <v>156</v>
      </c>
      <c r="D110" s="55">
        <v>4852474</v>
      </c>
      <c r="E110" s="55">
        <v>5061130</v>
      </c>
      <c r="F110" s="55">
        <v>5278759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3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38.25" x14ac:dyDescent="0.25">
      <c r="A111" s="78" t="s">
        <v>157</v>
      </c>
      <c r="B111" s="32" t="s">
        <v>5</v>
      </c>
      <c r="C111" s="71" t="s">
        <v>158</v>
      </c>
      <c r="D111" s="55">
        <f>+D112</f>
        <v>1909242</v>
      </c>
      <c r="E111" s="55">
        <f>+E112</f>
        <v>1991339</v>
      </c>
      <c r="F111" s="55">
        <f>+F112</f>
        <v>2076967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98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51" x14ac:dyDescent="0.25">
      <c r="A112" s="78" t="s">
        <v>159</v>
      </c>
      <c r="B112" s="32" t="s">
        <v>71</v>
      </c>
      <c r="C112" s="71" t="s">
        <v>160</v>
      </c>
      <c r="D112" s="55">
        <v>1909242</v>
      </c>
      <c r="E112" s="55">
        <v>1991339</v>
      </c>
      <c r="F112" s="55">
        <v>2076967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98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x14ac:dyDescent="0.25">
      <c r="A113" s="78" t="s">
        <v>161</v>
      </c>
      <c r="B113" s="16" t="s">
        <v>5</v>
      </c>
      <c r="C113" s="17" t="s">
        <v>162</v>
      </c>
      <c r="D113" s="55">
        <f>+D114+D146+D148+D156+D152</f>
        <v>13768386</v>
      </c>
      <c r="E113" s="55">
        <f t="shared" ref="E113:F113" si="41">+E114+E146+E148+E156+E152</f>
        <v>14173537</v>
      </c>
      <c r="F113" s="55">
        <f t="shared" si="41"/>
        <v>14596117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98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4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30.6" customHeight="1" x14ac:dyDescent="0.25">
      <c r="A114" s="78" t="s">
        <v>163</v>
      </c>
      <c r="B114" s="16" t="s">
        <v>5</v>
      </c>
      <c r="C114" s="17" t="s">
        <v>164</v>
      </c>
      <c r="D114" s="55">
        <f>+D115+D118+D121+D134+D140+D143+D124+D132+D138+D126+D128+D130+D136</f>
        <v>3628930</v>
      </c>
      <c r="E114" s="55">
        <f t="shared" ref="E114:F114" si="42">+E115+E118+E121+E134+E140+E143+E124+E132+E138+E126+E128+E130+E136</f>
        <v>3633010</v>
      </c>
      <c r="F114" s="55">
        <f t="shared" si="42"/>
        <v>3637270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98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45.6" customHeight="1" x14ac:dyDescent="0.2">
      <c r="A115" s="78" t="s">
        <v>165</v>
      </c>
      <c r="B115" s="16" t="s">
        <v>5</v>
      </c>
      <c r="C115" s="66" t="s">
        <v>166</v>
      </c>
      <c r="D115" s="55">
        <f>+D116+D117</f>
        <v>41680</v>
      </c>
      <c r="E115" s="55">
        <f t="shared" ref="E115:F115" si="43">+E116+E117</f>
        <v>42930</v>
      </c>
      <c r="F115" s="55">
        <f t="shared" si="43"/>
        <v>44230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98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BM115" s="3"/>
      <c r="BN115" s="3"/>
    </row>
    <row r="116" spans="1:66" s="4" customFormat="1" ht="68.45" customHeight="1" x14ac:dyDescent="0.2">
      <c r="A116" s="78" t="s">
        <v>167</v>
      </c>
      <c r="B116" s="16" t="s">
        <v>168</v>
      </c>
      <c r="C116" s="66" t="s">
        <v>169</v>
      </c>
      <c r="D116" s="55">
        <v>27680</v>
      </c>
      <c r="E116" s="55">
        <v>28930</v>
      </c>
      <c r="F116" s="55">
        <v>30230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98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5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BM116" s="3"/>
      <c r="BN116" s="3"/>
    </row>
    <row r="117" spans="1:66" s="4" customFormat="1" ht="63.75" x14ac:dyDescent="0.2">
      <c r="A117" s="78" t="s">
        <v>167</v>
      </c>
      <c r="B117" s="16" t="s">
        <v>170</v>
      </c>
      <c r="C117" s="66" t="s">
        <v>169</v>
      </c>
      <c r="D117" s="55">
        <v>14000</v>
      </c>
      <c r="E117" s="55">
        <v>14000</v>
      </c>
      <c r="F117" s="55">
        <v>14000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98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5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BM117" s="3"/>
      <c r="BN117" s="3"/>
    </row>
    <row r="118" spans="1:66" s="4" customFormat="1" ht="63.75" x14ac:dyDescent="0.2">
      <c r="A118" s="78" t="s">
        <v>171</v>
      </c>
      <c r="B118" s="16" t="s">
        <v>5</v>
      </c>
      <c r="C118" s="66" t="s">
        <v>172</v>
      </c>
      <c r="D118" s="55">
        <f>+D119+D120</f>
        <v>346310</v>
      </c>
      <c r="E118" s="55">
        <f t="shared" ref="E118:F118" si="44">+E119+E120</f>
        <v>346920</v>
      </c>
      <c r="F118" s="55">
        <f t="shared" si="44"/>
        <v>347550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98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BM118" s="3"/>
      <c r="BN118" s="3"/>
    </row>
    <row r="119" spans="1:66" s="4" customFormat="1" ht="89.25" x14ac:dyDescent="0.2">
      <c r="A119" s="78" t="s">
        <v>173</v>
      </c>
      <c r="B119" s="16" t="s">
        <v>168</v>
      </c>
      <c r="C119" s="66" t="s">
        <v>174</v>
      </c>
      <c r="D119" s="55">
        <v>13410</v>
      </c>
      <c r="E119" s="55">
        <v>14020</v>
      </c>
      <c r="F119" s="55">
        <v>14650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98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5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BM119" s="3"/>
      <c r="BN119" s="3"/>
    </row>
    <row r="120" spans="1:66" s="4" customFormat="1" ht="89.25" x14ac:dyDescent="0.2">
      <c r="A120" s="78" t="s">
        <v>173</v>
      </c>
      <c r="B120" s="16" t="s">
        <v>170</v>
      </c>
      <c r="C120" s="66" t="s">
        <v>174</v>
      </c>
      <c r="D120" s="55">
        <v>332900</v>
      </c>
      <c r="E120" s="55">
        <v>332900</v>
      </c>
      <c r="F120" s="55">
        <v>332900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98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5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BM120" s="3"/>
      <c r="BN120" s="3"/>
    </row>
    <row r="121" spans="1:66" s="4" customFormat="1" ht="51" x14ac:dyDescent="0.2">
      <c r="A121" s="78" t="s">
        <v>175</v>
      </c>
      <c r="B121" s="16" t="s">
        <v>5</v>
      </c>
      <c r="C121" s="66" t="s">
        <v>176</v>
      </c>
      <c r="D121" s="55">
        <f>+D123+D122</f>
        <v>14120</v>
      </c>
      <c r="E121" s="55">
        <f t="shared" ref="E121:F121" si="45">+E123+E122</f>
        <v>14250</v>
      </c>
      <c r="F121" s="55">
        <f t="shared" si="45"/>
        <v>14380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98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BM121" s="3"/>
      <c r="BN121" s="3"/>
    </row>
    <row r="122" spans="1:66" s="4" customFormat="1" ht="76.5" x14ac:dyDescent="0.2">
      <c r="A122" s="78" t="s">
        <v>177</v>
      </c>
      <c r="B122" s="16" t="s">
        <v>168</v>
      </c>
      <c r="C122" s="66" t="s">
        <v>178</v>
      </c>
      <c r="D122" s="55">
        <v>2820</v>
      </c>
      <c r="E122" s="55">
        <v>2950</v>
      </c>
      <c r="F122" s="55">
        <v>3080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98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BM122" s="3"/>
      <c r="BN122" s="3"/>
    </row>
    <row r="123" spans="1:66" s="4" customFormat="1" ht="76.5" x14ac:dyDescent="0.2">
      <c r="A123" s="78" t="s">
        <v>177</v>
      </c>
      <c r="B123" s="16" t="s">
        <v>170</v>
      </c>
      <c r="C123" s="66" t="s">
        <v>178</v>
      </c>
      <c r="D123" s="55">
        <v>11300</v>
      </c>
      <c r="E123" s="55">
        <v>11300</v>
      </c>
      <c r="F123" s="55">
        <v>11300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98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5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BM123" s="3"/>
      <c r="BN123" s="3"/>
    </row>
    <row r="124" spans="1:66" s="4" customFormat="1" ht="51" x14ac:dyDescent="0.2">
      <c r="A124" s="78" t="s">
        <v>179</v>
      </c>
      <c r="B124" s="16" t="s">
        <v>5</v>
      </c>
      <c r="C124" s="66" t="s">
        <v>180</v>
      </c>
      <c r="D124" s="55">
        <f>+D125</f>
        <v>853800</v>
      </c>
      <c r="E124" s="55">
        <f t="shared" ref="E124:F124" si="46">+E125</f>
        <v>853800</v>
      </c>
      <c r="F124" s="55">
        <f t="shared" si="46"/>
        <v>853800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98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BM124" s="3"/>
      <c r="BN124" s="3"/>
    </row>
    <row r="125" spans="1:66" s="4" customFormat="1" ht="76.5" x14ac:dyDescent="0.2">
      <c r="A125" s="78" t="s">
        <v>181</v>
      </c>
      <c r="B125" s="16" t="s">
        <v>170</v>
      </c>
      <c r="C125" s="66" t="s">
        <v>182</v>
      </c>
      <c r="D125" s="55">
        <v>853800</v>
      </c>
      <c r="E125" s="55">
        <v>853800</v>
      </c>
      <c r="F125" s="55">
        <v>853800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98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5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51" x14ac:dyDescent="0.2">
      <c r="A126" s="78" t="s">
        <v>360</v>
      </c>
      <c r="B126" s="16" t="s">
        <v>5</v>
      </c>
      <c r="C126" s="66" t="s">
        <v>361</v>
      </c>
      <c r="D126" s="55">
        <f>+D127</f>
        <v>1700</v>
      </c>
      <c r="E126" s="55">
        <f t="shared" ref="E126:F126" si="47">+E127</f>
        <v>1700</v>
      </c>
      <c r="F126" s="55">
        <f t="shared" si="47"/>
        <v>1700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98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5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76.5" x14ac:dyDescent="0.2">
      <c r="A127" s="82" t="s">
        <v>359</v>
      </c>
      <c r="B127" s="16" t="s">
        <v>170</v>
      </c>
      <c r="C127" s="66" t="s">
        <v>356</v>
      </c>
      <c r="D127" s="55">
        <v>1700</v>
      </c>
      <c r="E127" s="55">
        <v>1700</v>
      </c>
      <c r="F127" s="55">
        <v>1700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98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5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51" x14ac:dyDescent="0.2">
      <c r="A128" s="82" t="s">
        <v>365</v>
      </c>
      <c r="B128" s="16" t="s">
        <v>5</v>
      </c>
      <c r="C128" s="66" t="s">
        <v>364</v>
      </c>
      <c r="D128" s="55">
        <f>+D129</f>
        <v>300</v>
      </c>
      <c r="E128" s="55">
        <f t="shared" ref="E128:F128" si="48">+E129</f>
        <v>300</v>
      </c>
      <c r="F128" s="55">
        <f t="shared" si="48"/>
        <v>300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98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5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76.5" x14ac:dyDescent="0.2">
      <c r="A129" s="82" t="s">
        <v>363</v>
      </c>
      <c r="B129" s="16" t="s">
        <v>170</v>
      </c>
      <c r="C129" s="66" t="s">
        <v>362</v>
      </c>
      <c r="D129" s="55">
        <v>300</v>
      </c>
      <c r="E129" s="55">
        <v>300</v>
      </c>
      <c r="F129" s="55">
        <v>300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98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5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51" x14ac:dyDescent="0.2">
      <c r="A130" s="82" t="s">
        <v>368</v>
      </c>
      <c r="B130" s="16" t="s">
        <v>5</v>
      </c>
      <c r="C130" s="66" t="s">
        <v>369</v>
      </c>
      <c r="D130" s="55">
        <f>+D131</f>
        <v>13400</v>
      </c>
      <c r="E130" s="55">
        <f t="shared" ref="E130:F130" si="49">+E131</f>
        <v>13400</v>
      </c>
      <c r="F130" s="55">
        <f t="shared" si="49"/>
        <v>13400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98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5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63.75" x14ac:dyDescent="0.2">
      <c r="A131" s="82" t="s">
        <v>366</v>
      </c>
      <c r="B131" s="16" t="s">
        <v>170</v>
      </c>
      <c r="C131" s="66" t="s">
        <v>367</v>
      </c>
      <c r="D131" s="55">
        <v>13400</v>
      </c>
      <c r="E131" s="55">
        <v>13400</v>
      </c>
      <c r="F131" s="55">
        <v>13400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98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5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63.75" x14ac:dyDescent="0.2">
      <c r="A132" s="78" t="s">
        <v>183</v>
      </c>
      <c r="B132" s="16" t="s">
        <v>5</v>
      </c>
      <c r="C132" s="66" t="s">
        <v>184</v>
      </c>
      <c r="D132" s="55">
        <f>+D133</f>
        <v>702900</v>
      </c>
      <c r="E132" s="55">
        <f t="shared" ref="E132:F132" si="50">+E133</f>
        <v>702900</v>
      </c>
      <c r="F132" s="55">
        <f t="shared" si="50"/>
        <v>702900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98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89.25" x14ac:dyDescent="0.2">
      <c r="A133" s="78" t="s">
        <v>185</v>
      </c>
      <c r="B133" s="16" t="s">
        <v>170</v>
      </c>
      <c r="C133" s="66" t="s">
        <v>186</v>
      </c>
      <c r="D133" s="55">
        <v>702900</v>
      </c>
      <c r="E133" s="55">
        <v>702900</v>
      </c>
      <c r="F133" s="55">
        <v>702900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98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5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63.75" x14ac:dyDescent="0.2">
      <c r="A134" s="78" t="s">
        <v>187</v>
      </c>
      <c r="B134" s="16" t="s">
        <v>5</v>
      </c>
      <c r="C134" s="66" t="s">
        <v>188</v>
      </c>
      <c r="D134" s="55">
        <f>+D135</f>
        <v>67700</v>
      </c>
      <c r="E134" s="55">
        <f t="shared" ref="E134:F134" si="51">+E135</f>
        <v>67700</v>
      </c>
      <c r="F134" s="55">
        <f t="shared" si="51"/>
        <v>67700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98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102" x14ac:dyDescent="0.2">
      <c r="A135" s="78" t="s">
        <v>189</v>
      </c>
      <c r="B135" s="16" t="s">
        <v>170</v>
      </c>
      <c r="C135" s="66" t="s">
        <v>190</v>
      </c>
      <c r="D135" s="55">
        <v>67700</v>
      </c>
      <c r="E135" s="55">
        <v>67700</v>
      </c>
      <c r="F135" s="55">
        <v>67700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98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5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51" x14ac:dyDescent="0.2">
      <c r="A136" s="78" t="s">
        <v>357</v>
      </c>
      <c r="B136" s="16" t="s">
        <v>5</v>
      </c>
      <c r="C136" s="66" t="s">
        <v>358</v>
      </c>
      <c r="D136" s="55">
        <f>+D137</f>
        <v>1000</v>
      </c>
      <c r="E136" s="55">
        <f t="shared" ref="E136:F136" si="52">+E137</f>
        <v>1000</v>
      </c>
      <c r="F136" s="55">
        <f t="shared" si="52"/>
        <v>1000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98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5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76.5" x14ac:dyDescent="0.2">
      <c r="A137" s="82" t="s">
        <v>355</v>
      </c>
      <c r="B137" s="16" t="s">
        <v>170</v>
      </c>
      <c r="C137" s="66" t="s">
        <v>354</v>
      </c>
      <c r="D137" s="55">
        <v>1000</v>
      </c>
      <c r="E137" s="55">
        <v>1000</v>
      </c>
      <c r="F137" s="55">
        <v>1000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98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5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1" x14ac:dyDescent="0.2">
      <c r="A138" s="78" t="s">
        <v>191</v>
      </c>
      <c r="B138" s="16" t="s">
        <v>5</v>
      </c>
      <c r="C138" s="66" t="s">
        <v>192</v>
      </c>
      <c r="D138" s="55">
        <f>+D139</f>
        <v>7900</v>
      </c>
      <c r="E138" s="55">
        <f t="shared" ref="E138:F138" si="53">+E139</f>
        <v>7900</v>
      </c>
      <c r="F138" s="55">
        <f t="shared" si="53"/>
        <v>7900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98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76.5" x14ac:dyDescent="0.2">
      <c r="A139" s="78" t="s">
        <v>193</v>
      </c>
      <c r="B139" s="16" t="s">
        <v>170</v>
      </c>
      <c r="C139" s="66" t="s">
        <v>194</v>
      </c>
      <c r="D139" s="55">
        <v>7900</v>
      </c>
      <c r="E139" s="55">
        <v>7900</v>
      </c>
      <c r="F139" s="55">
        <v>7900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98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51" x14ac:dyDescent="0.2">
      <c r="A140" s="78" t="s">
        <v>195</v>
      </c>
      <c r="B140" s="16" t="s">
        <v>5</v>
      </c>
      <c r="C140" s="66" t="s">
        <v>196</v>
      </c>
      <c r="D140" s="55">
        <f>+D141+D142</f>
        <v>456360</v>
      </c>
      <c r="E140" s="55">
        <f t="shared" ref="E140:F140" si="54">+E141+E142</f>
        <v>456580</v>
      </c>
      <c r="F140" s="55">
        <f t="shared" si="54"/>
        <v>456810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98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63.75" x14ac:dyDescent="0.2">
      <c r="A141" s="78" t="s">
        <v>197</v>
      </c>
      <c r="B141" s="16" t="s">
        <v>168</v>
      </c>
      <c r="C141" s="66" t="s">
        <v>198</v>
      </c>
      <c r="D141" s="55">
        <v>4860</v>
      </c>
      <c r="E141" s="55">
        <v>5080</v>
      </c>
      <c r="F141" s="55">
        <v>5310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98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5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3.75" x14ac:dyDescent="0.2">
      <c r="A142" s="78" t="s">
        <v>197</v>
      </c>
      <c r="B142" s="16" t="s">
        <v>170</v>
      </c>
      <c r="C142" s="66" t="s">
        <v>198</v>
      </c>
      <c r="D142" s="55">
        <v>451500</v>
      </c>
      <c r="E142" s="55">
        <v>451500</v>
      </c>
      <c r="F142" s="55">
        <v>451500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98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63.75" x14ac:dyDescent="0.2">
      <c r="A143" s="78" t="s">
        <v>199</v>
      </c>
      <c r="B143" s="16" t="s">
        <v>5</v>
      </c>
      <c r="C143" s="66" t="s">
        <v>200</v>
      </c>
      <c r="D143" s="55">
        <f>+D144+D145</f>
        <v>1121760</v>
      </c>
      <c r="E143" s="55">
        <f t="shared" ref="E143:F143" si="55">+E144+E145</f>
        <v>1123630</v>
      </c>
      <c r="F143" s="55">
        <f t="shared" si="55"/>
        <v>1125600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98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76.5" x14ac:dyDescent="0.2">
      <c r="A144" s="78" t="s">
        <v>201</v>
      </c>
      <c r="B144" s="16" t="s">
        <v>168</v>
      </c>
      <c r="C144" s="66" t="s">
        <v>202</v>
      </c>
      <c r="D144" s="55">
        <v>41760</v>
      </c>
      <c r="E144" s="55">
        <v>43630</v>
      </c>
      <c r="F144" s="55">
        <v>45600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98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5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76.5" x14ac:dyDescent="0.2">
      <c r="A145" s="78" t="s">
        <v>201</v>
      </c>
      <c r="B145" s="16" t="s">
        <v>170</v>
      </c>
      <c r="C145" s="66" t="s">
        <v>202</v>
      </c>
      <c r="D145" s="55">
        <v>1080000</v>
      </c>
      <c r="E145" s="55">
        <v>1080000</v>
      </c>
      <c r="F145" s="55">
        <v>1080000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98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5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38.25" x14ac:dyDescent="0.2">
      <c r="A146" s="78" t="s">
        <v>203</v>
      </c>
      <c r="B146" s="36" t="s">
        <v>5</v>
      </c>
      <c r="C146" s="37" t="s">
        <v>204</v>
      </c>
      <c r="D146" s="55">
        <f>+D147</f>
        <v>165000</v>
      </c>
      <c r="E146" s="55">
        <f>+E147</f>
        <v>165000</v>
      </c>
      <c r="F146" s="55">
        <f>+F147</f>
        <v>165000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98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63.75" x14ac:dyDescent="0.2">
      <c r="A147" s="78" t="s">
        <v>319</v>
      </c>
      <c r="B147" s="36" t="s">
        <v>205</v>
      </c>
      <c r="C147" s="37" t="s">
        <v>206</v>
      </c>
      <c r="D147" s="55">
        <f t="shared" ref="D147:F147" si="56">160000+5000</f>
        <v>165000</v>
      </c>
      <c r="E147" s="55">
        <f t="shared" si="56"/>
        <v>165000</v>
      </c>
      <c r="F147" s="55">
        <f t="shared" si="56"/>
        <v>165000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98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96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102" x14ac:dyDescent="0.2">
      <c r="A148" s="78" t="s">
        <v>207</v>
      </c>
      <c r="B148" s="16" t="s">
        <v>5</v>
      </c>
      <c r="C148" s="28" t="s">
        <v>320</v>
      </c>
      <c r="D148" s="55">
        <f>+D149</f>
        <v>9327274</v>
      </c>
      <c r="E148" s="55">
        <f t="shared" ref="E148:F148" si="57">+E149</f>
        <v>9728345</v>
      </c>
      <c r="F148" s="55">
        <f t="shared" si="57"/>
        <v>10146665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98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76.5" x14ac:dyDescent="0.2">
      <c r="A149" s="78" t="s">
        <v>208</v>
      </c>
      <c r="B149" s="16" t="s">
        <v>5</v>
      </c>
      <c r="C149" s="17" t="s">
        <v>209</v>
      </c>
      <c r="D149" s="55">
        <f>+D150+D151</f>
        <v>9327274</v>
      </c>
      <c r="E149" s="55">
        <f t="shared" ref="E149:F149" si="58">+E150+E151</f>
        <v>9728345</v>
      </c>
      <c r="F149" s="55">
        <f t="shared" si="58"/>
        <v>10146665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98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76.5" x14ac:dyDescent="0.2">
      <c r="A150" s="78" t="s">
        <v>383</v>
      </c>
      <c r="B150" s="16" t="s">
        <v>71</v>
      </c>
      <c r="C150" s="17" t="s">
        <v>210</v>
      </c>
      <c r="D150" s="55">
        <v>663764</v>
      </c>
      <c r="E150" s="55">
        <v>692305</v>
      </c>
      <c r="F150" s="55">
        <v>722075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98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8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76.5" x14ac:dyDescent="0.2">
      <c r="A151" s="78" t="s">
        <v>342</v>
      </c>
      <c r="B151" s="16" t="s">
        <v>71</v>
      </c>
      <c r="C151" s="17" t="s">
        <v>211</v>
      </c>
      <c r="D151" s="55">
        <v>8663510</v>
      </c>
      <c r="E151" s="55">
        <v>9036040</v>
      </c>
      <c r="F151" s="55">
        <v>9424590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98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8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15" customHeight="1" x14ac:dyDescent="0.2">
      <c r="A152" s="83" t="s">
        <v>212</v>
      </c>
      <c r="B152" s="16" t="s">
        <v>5</v>
      </c>
      <c r="C152" s="39" t="s">
        <v>213</v>
      </c>
      <c r="D152" s="55">
        <f>+D153</f>
        <v>1000</v>
      </c>
      <c r="E152" s="55">
        <f t="shared" ref="E152:F152" si="59">+E153</f>
        <v>1000</v>
      </c>
      <c r="F152" s="55">
        <f t="shared" si="59"/>
        <v>1000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98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63.75" x14ac:dyDescent="0.2">
      <c r="A153" s="78" t="s">
        <v>214</v>
      </c>
      <c r="B153" s="16" t="s">
        <v>5</v>
      </c>
      <c r="C153" s="17" t="s">
        <v>215</v>
      </c>
      <c r="D153" s="55">
        <f>+D154</f>
        <v>1000</v>
      </c>
      <c r="E153" s="55">
        <f t="shared" ref="E153:F154" si="60">+E154</f>
        <v>1000</v>
      </c>
      <c r="F153" s="55">
        <f t="shared" si="60"/>
        <v>1000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98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51" x14ac:dyDescent="0.2">
      <c r="A154" s="78" t="s">
        <v>290</v>
      </c>
      <c r="B154" s="16" t="s">
        <v>5</v>
      </c>
      <c r="C154" s="17" t="s">
        <v>217</v>
      </c>
      <c r="D154" s="55">
        <f>+D155</f>
        <v>1000</v>
      </c>
      <c r="E154" s="55">
        <f t="shared" si="60"/>
        <v>1000</v>
      </c>
      <c r="F154" s="55">
        <f t="shared" si="60"/>
        <v>1000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98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114.75" x14ac:dyDescent="0.2">
      <c r="A155" s="78" t="s">
        <v>216</v>
      </c>
      <c r="B155" s="16" t="s">
        <v>331</v>
      </c>
      <c r="C155" s="17" t="s">
        <v>218</v>
      </c>
      <c r="D155" s="55">
        <v>1000</v>
      </c>
      <c r="E155" s="55">
        <v>1000</v>
      </c>
      <c r="F155" s="55">
        <v>1000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98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5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12.75" x14ac:dyDescent="0.2">
      <c r="A156" s="78" t="s">
        <v>219</v>
      </c>
      <c r="B156" s="36" t="s">
        <v>5</v>
      </c>
      <c r="C156" s="37" t="s">
        <v>220</v>
      </c>
      <c r="D156" s="55">
        <f>+D157</f>
        <v>646182</v>
      </c>
      <c r="E156" s="55">
        <f t="shared" ref="E156:F157" si="61">+E157</f>
        <v>646182</v>
      </c>
      <c r="F156" s="55">
        <f t="shared" si="61"/>
        <v>646182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98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25.5" x14ac:dyDescent="0.2">
      <c r="A157" s="78" t="s">
        <v>221</v>
      </c>
      <c r="B157" s="36" t="s">
        <v>5</v>
      </c>
      <c r="C157" s="37" t="s">
        <v>222</v>
      </c>
      <c r="D157" s="55">
        <f>+D158</f>
        <v>646182</v>
      </c>
      <c r="E157" s="55">
        <f t="shared" si="61"/>
        <v>646182</v>
      </c>
      <c r="F157" s="55">
        <f t="shared" si="61"/>
        <v>646182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98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51" x14ac:dyDescent="0.2">
      <c r="A158" s="78" t="s">
        <v>223</v>
      </c>
      <c r="B158" s="36" t="s">
        <v>73</v>
      </c>
      <c r="C158" s="37" t="s">
        <v>224</v>
      </c>
      <c r="D158" s="55">
        <f t="shared" ref="D158:F158" si="62">501000+145182</f>
        <v>646182</v>
      </c>
      <c r="E158" s="55">
        <f t="shared" si="62"/>
        <v>646182</v>
      </c>
      <c r="F158" s="55">
        <f t="shared" si="62"/>
        <v>646182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98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x14ac:dyDescent="0.25">
      <c r="A159" s="78" t="s">
        <v>225</v>
      </c>
      <c r="B159" s="16" t="s">
        <v>5</v>
      </c>
      <c r="C159" s="17" t="s">
        <v>226</v>
      </c>
      <c r="D159" s="55">
        <f>+D160</f>
        <v>494902</v>
      </c>
      <c r="E159" s="55">
        <f t="shared" ref="E159:F159" si="63">+E160</f>
        <v>315170</v>
      </c>
      <c r="F159" s="55">
        <f t="shared" si="63"/>
        <v>135435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98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6"/>
      <c r="AS159" s="6"/>
      <c r="AT159" s="3"/>
      <c r="AU159" s="3"/>
      <c r="AV159" s="3"/>
      <c r="AW159" s="3"/>
      <c r="BM159" s="3"/>
      <c r="BN159" s="3"/>
    </row>
    <row r="160" spans="1:66" s="4" customFormat="1" x14ac:dyDescent="0.25">
      <c r="A160" s="78" t="s">
        <v>227</v>
      </c>
      <c r="B160" s="16" t="s">
        <v>5</v>
      </c>
      <c r="C160" s="17" t="s">
        <v>228</v>
      </c>
      <c r="D160" s="55">
        <f>+D161</f>
        <v>494902</v>
      </c>
      <c r="E160" s="55">
        <f t="shared" ref="E160:F161" si="64">+E161</f>
        <v>315170</v>
      </c>
      <c r="F160" s="55">
        <f t="shared" si="64"/>
        <v>135435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98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6"/>
      <c r="AS160" s="6"/>
      <c r="AT160" s="3"/>
      <c r="AU160" s="3"/>
      <c r="AV160" s="3"/>
      <c r="AW160" s="3"/>
      <c r="BM160" s="3"/>
      <c r="BN160" s="3"/>
    </row>
    <row r="161" spans="1:66" s="4" customFormat="1" x14ac:dyDescent="0.25">
      <c r="A161" s="78" t="s">
        <v>229</v>
      </c>
      <c r="B161" s="16" t="s">
        <v>5</v>
      </c>
      <c r="C161" s="17" t="s">
        <v>230</v>
      </c>
      <c r="D161" s="55">
        <f>+D162</f>
        <v>494902</v>
      </c>
      <c r="E161" s="55">
        <f t="shared" si="64"/>
        <v>315170</v>
      </c>
      <c r="F161" s="55">
        <f t="shared" si="64"/>
        <v>135435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98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6"/>
      <c r="AS161" s="6"/>
      <c r="AT161" s="3"/>
      <c r="AU161" s="3"/>
      <c r="AV161" s="3"/>
      <c r="AW161" s="3"/>
      <c r="BM161" s="3"/>
      <c r="BN161" s="3"/>
    </row>
    <row r="162" spans="1:66" s="4" customFormat="1" ht="38.25" x14ac:dyDescent="0.25">
      <c r="A162" s="94" t="s">
        <v>231</v>
      </c>
      <c r="B162" s="16" t="s">
        <v>71</v>
      </c>
      <c r="C162" s="17" t="s">
        <v>232</v>
      </c>
      <c r="D162" s="55">
        <v>494902</v>
      </c>
      <c r="E162" s="55">
        <v>315170</v>
      </c>
      <c r="F162" s="55">
        <v>135435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98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6"/>
      <c r="AS162" s="6"/>
      <c r="AT162" s="3"/>
      <c r="AU162" s="3"/>
      <c r="AV162" s="3"/>
      <c r="AW162" s="3"/>
      <c r="BM162" s="3"/>
      <c r="BN162" s="3"/>
    </row>
    <row r="163" spans="1:66" s="4" customFormat="1" x14ac:dyDescent="0.25">
      <c r="A163" s="94" t="s">
        <v>233</v>
      </c>
      <c r="B163" s="16" t="s">
        <v>5</v>
      </c>
      <c r="C163" s="17" t="s">
        <v>234</v>
      </c>
      <c r="D163" s="55">
        <f>+D164</f>
        <v>2643034500</v>
      </c>
      <c r="E163" s="55">
        <f t="shared" ref="E163:F163" si="65">+E164</f>
        <v>2267174800</v>
      </c>
      <c r="F163" s="55">
        <f t="shared" si="65"/>
        <v>2289255500</v>
      </c>
      <c r="G163" s="3"/>
      <c r="H163" s="25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98"/>
      <c r="W163" s="3"/>
      <c r="X163" s="3"/>
      <c r="Y163" s="3"/>
      <c r="Z163" s="3"/>
      <c r="AB163" s="12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6"/>
      <c r="AS163" s="6"/>
      <c r="AT163" s="3"/>
      <c r="AU163" s="3"/>
      <c r="AV163" s="3"/>
      <c r="AW163" s="3"/>
      <c r="BM163" s="3"/>
      <c r="BN163" s="3"/>
    </row>
    <row r="164" spans="1:66" s="4" customFormat="1" ht="25.5" x14ac:dyDescent="0.25">
      <c r="A164" s="84" t="s">
        <v>235</v>
      </c>
      <c r="B164" s="16" t="s">
        <v>5</v>
      </c>
      <c r="C164" s="17" t="s">
        <v>236</v>
      </c>
      <c r="D164" s="55">
        <f>+D165+D168+D186</f>
        <v>2643034500</v>
      </c>
      <c r="E164" s="55">
        <f t="shared" ref="E164:F164" si="66">+E165+E168+E186</f>
        <v>2267174800</v>
      </c>
      <c r="F164" s="55">
        <f t="shared" si="66"/>
        <v>2289255500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98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6"/>
      <c r="AS164" s="6"/>
      <c r="AT164" s="3"/>
      <c r="AU164" s="3"/>
      <c r="AV164" s="3"/>
      <c r="AW164" s="3"/>
      <c r="BM164" s="3"/>
      <c r="BN164" s="3"/>
    </row>
    <row r="165" spans="1:66" s="4" customFormat="1" ht="17.45" customHeight="1" x14ac:dyDescent="0.25">
      <c r="A165" s="84" t="s">
        <v>237</v>
      </c>
      <c r="B165" s="16" t="s">
        <v>5</v>
      </c>
      <c r="C165" s="17" t="s">
        <v>238</v>
      </c>
      <c r="D165" s="55">
        <f>+D166</f>
        <v>46225700</v>
      </c>
      <c r="E165" s="55">
        <f t="shared" ref="E165:F165" si="67">+E166</f>
        <v>0</v>
      </c>
      <c r="F165" s="55">
        <f t="shared" si="67"/>
        <v>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98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6"/>
      <c r="AS165" s="6"/>
      <c r="AT165" s="3"/>
      <c r="AU165" s="3"/>
      <c r="AV165" s="3"/>
      <c r="AW165" s="3"/>
      <c r="BM165" s="3"/>
      <c r="BN165" s="3"/>
    </row>
    <row r="166" spans="1:66" s="4" customFormat="1" ht="16.899999999999999" customHeight="1" x14ac:dyDescent="0.25">
      <c r="A166" s="85" t="s">
        <v>239</v>
      </c>
      <c r="B166" s="16" t="s">
        <v>5</v>
      </c>
      <c r="C166" s="28" t="s">
        <v>240</v>
      </c>
      <c r="D166" s="55">
        <f>+D167</f>
        <v>46225700</v>
      </c>
      <c r="E166" s="55">
        <f t="shared" ref="E166:F166" si="68">+E167</f>
        <v>0</v>
      </c>
      <c r="F166" s="55">
        <f t="shared" si="68"/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98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6"/>
      <c r="AS166" s="6"/>
      <c r="AT166" s="3"/>
      <c r="AU166" s="3"/>
      <c r="AV166" s="3"/>
      <c r="AW166" s="3"/>
      <c r="BM166" s="3"/>
      <c r="BN166" s="3"/>
    </row>
    <row r="167" spans="1:66" s="4" customFormat="1" ht="38.25" x14ac:dyDescent="0.25">
      <c r="A167" s="85" t="s">
        <v>241</v>
      </c>
      <c r="B167" s="16" t="s">
        <v>242</v>
      </c>
      <c r="C167" s="17" t="s">
        <v>243</v>
      </c>
      <c r="D167" s="55">
        <v>46225700</v>
      </c>
      <c r="E167" s="55">
        <v>0</v>
      </c>
      <c r="F167" s="55"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98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6"/>
      <c r="AS167" s="6"/>
      <c r="AT167" s="3"/>
      <c r="AU167" s="3"/>
      <c r="AV167" s="3"/>
      <c r="AW167" s="3"/>
      <c r="BM167" s="3"/>
      <c r="BN167" s="3"/>
    </row>
    <row r="168" spans="1:66" s="4" customFormat="1" ht="25.5" x14ac:dyDescent="0.25">
      <c r="A168" s="94" t="s">
        <v>244</v>
      </c>
      <c r="B168" s="16" t="s">
        <v>5</v>
      </c>
      <c r="C168" s="16" t="s">
        <v>245</v>
      </c>
      <c r="D168" s="55">
        <f>+D169+D171+D173+D175</f>
        <v>422691100</v>
      </c>
      <c r="E168" s="55">
        <f t="shared" ref="E168:F168" si="69">+E169+E171+E173+E175</f>
        <v>199873500</v>
      </c>
      <c r="F168" s="55">
        <f t="shared" si="69"/>
        <v>204533700</v>
      </c>
      <c r="G168" s="3"/>
      <c r="H168" s="25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98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6"/>
      <c r="AS168" s="6"/>
      <c r="AT168" s="3"/>
      <c r="AU168" s="3"/>
      <c r="AV168" s="3"/>
      <c r="AW168" s="3"/>
      <c r="BM168" s="3"/>
      <c r="BN168" s="3"/>
    </row>
    <row r="169" spans="1:66" s="4" customFormat="1" ht="56.45" customHeight="1" x14ac:dyDescent="0.25">
      <c r="A169" s="86" t="s">
        <v>246</v>
      </c>
      <c r="B169" s="67" t="s">
        <v>5</v>
      </c>
      <c r="C169" s="67" t="s">
        <v>247</v>
      </c>
      <c r="D169" s="55">
        <f>+D170</f>
        <v>59000000</v>
      </c>
      <c r="E169" s="55">
        <f t="shared" ref="E169:F169" si="70">+E170</f>
        <v>57699500</v>
      </c>
      <c r="F169" s="55">
        <f t="shared" si="70"/>
        <v>57195700</v>
      </c>
      <c r="G169" s="3"/>
      <c r="H169" s="25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98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6"/>
      <c r="AS169" s="6"/>
      <c r="AT169" s="3"/>
      <c r="AU169" s="3"/>
      <c r="AV169" s="3"/>
      <c r="AW169" s="3"/>
      <c r="BM169" s="3"/>
      <c r="BN169" s="3"/>
    </row>
    <row r="170" spans="1:66" s="4" customFormat="1" ht="63.6" customHeight="1" x14ac:dyDescent="0.25">
      <c r="A170" s="86" t="s">
        <v>248</v>
      </c>
      <c r="B170" s="67" t="s">
        <v>249</v>
      </c>
      <c r="C170" s="67" t="s">
        <v>250</v>
      </c>
      <c r="D170" s="55">
        <v>59000000</v>
      </c>
      <c r="E170" s="55">
        <v>57699500</v>
      </c>
      <c r="F170" s="55">
        <v>57195700</v>
      </c>
      <c r="G170" s="3"/>
      <c r="H170" s="25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98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"/>
      <c r="AN170" s="3"/>
      <c r="AO170" s="3"/>
      <c r="AP170" s="3"/>
      <c r="AQ170" s="3"/>
      <c r="AR170" s="6"/>
      <c r="AS170" s="6"/>
      <c r="AT170" s="3"/>
      <c r="AU170" s="3"/>
      <c r="AV170" s="3"/>
      <c r="AW170" s="3"/>
      <c r="BM170" s="3"/>
      <c r="BN170" s="3"/>
    </row>
    <row r="171" spans="1:66" s="4" customFormat="1" ht="51" x14ac:dyDescent="0.25">
      <c r="A171" s="87" t="s">
        <v>251</v>
      </c>
      <c r="B171" s="36" t="s">
        <v>5</v>
      </c>
      <c r="C171" s="36" t="s">
        <v>252</v>
      </c>
      <c r="D171" s="55">
        <f>D172</f>
        <v>2659800</v>
      </c>
      <c r="E171" s="55">
        <f>E172</f>
        <v>4718400</v>
      </c>
      <c r="F171" s="55">
        <f>F172</f>
        <v>7550600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98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6"/>
      <c r="AS171" s="6"/>
      <c r="AT171" s="3"/>
      <c r="AU171" s="3"/>
      <c r="AV171" s="3"/>
      <c r="AW171" s="3"/>
      <c r="BM171" s="3"/>
      <c r="BN171" s="3"/>
    </row>
    <row r="172" spans="1:66" s="4" customFormat="1" ht="51" x14ac:dyDescent="0.25">
      <c r="A172" s="87" t="s">
        <v>253</v>
      </c>
      <c r="B172" s="16" t="s">
        <v>254</v>
      </c>
      <c r="C172" s="16" t="s">
        <v>255</v>
      </c>
      <c r="D172" s="55">
        <v>2659800</v>
      </c>
      <c r="E172" s="55">
        <v>4718400</v>
      </c>
      <c r="F172" s="55">
        <v>7550600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98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6"/>
      <c r="AS172" s="6"/>
      <c r="AT172" s="3"/>
      <c r="AU172" s="3"/>
      <c r="AV172" s="3"/>
      <c r="AW172" s="3"/>
      <c r="BM172" s="3"/>
      <c r="BN172" s="3"/>
    </row>
    <row r="173" spans="1:66" s="4" customFormat="1" ht="18" customHeight="1" x14ac:dyDescent="0.25">
      <c r="A173" s="87" t="s">
        <v>314</v>
      </c>
      <c r="B173" s="16" t="s">
        <v>5</v>
      </c>
      <c r="C173" s="16" t="s">
        <v>315</v>
      </c>
      <c r="D173" s="55">
        <f>+D174</f>
        <v>750800</v>
      </c>
      <c r="E173" s="55">
        <f t="shared" ref="E173:F173" si="71">+E174</f>
        <v>751700</v>
      </c>
      <c r="F173" s="55">
        <f t="shared" si="71"/>
        <v>771400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98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6"/>
      <c r="AS173" s="6"/>
      <c r="AT173" s="3"/>
      <c r="AU173" s="3"/>
      <c r="AV173" s="3"/>
      <c r="AW173" s="3"/>
      <c r="BM173" s="3"/>
      <c r="BN173" s="3"/>
    </row>
    <row r="174" spans="1:66" s="4" customFormat="1" ht="31.9" customHeight="1" x14ac:dyDescent="0.25">
      <c r="A174" s="87" t="s">
        <v>317</v>
      </c>
      <c r="B174" s="16" t="s">
        <v>254</v>
      </c>
      <c r="C174" s="16" t="s">
        <v>316</v>
      </c>
      <c r="D174" s="55">
        <v>750800</v>
      </c>
      <c r="E174" s="55">
        <v>751700</v>
      </c>
      <c r="F174" s="55">
        <v>771400</v>
      </c>
      <c r="G174" s="25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98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6"/>
      <c r="AS174" s="6"/>
      <c r="AT174" s="3"/>
      <c r="AU174" s="3"/>
      <c r="AV174" s="3"/>
      <c r="AW174" s="3"/>
      <c r="BM174" s="3"/>
      <c r="BN174" s="3"/>
    </row>
    <row r="175" spans="1:66" s="4" customFormat="1" ht="18.600000000000001" customHeight="1" x14ac:dyDescent="0.25">
      <c r="A175" s="94" t="s">
        <v>256</v>
      </c>
      <c r="B175" s="16" t="s">
        <v>5</v>
      </c>
      <c r="C175" s="32" t="s">
        <v>257</v>
      </c>
      <c r="D175" s="55">
        <f>+D176</f>
        <v>360280500</v>
      </c>
      <c r="E175" s="55">
        <f>+E176</f>
        <v>136703900</v>
      </c>
      <c r="F175" s="55">
        <f>+F176</f>
        <v>139016000</v>
      </c>
      <c r="G175" s="3"/>
      <c r="H175" s="25"/>
      <c r="I175" s="25"/>
      <c r="J175" s="25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98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6" s="4" customFormat="1" ht="22.9" customHeight="1" x14ac:dyDescent="0.25">
      <c r="A176" s="94" t="s">
        <v>258</v>
      </c>
      <c r="B176" s="16" t="s">
        <v>5</v>
      </c>
      <c r="C176" s="32" t="s">
        <v>259</v>
      </c>
      <c r="D176" s="55">
        <f>+D177+D178+D179+D180+D181+D182+D183+D184+D185</f>
        <v>360280500</v>
      </c>
      <c r="E176" s="55">
        <f t="shared" ref="E176:F176" si="72">+E177+E178+E179+E180+E181+E182+E183+E184+E185</f>
        <v>136703900</v>
      </c>
      <c r="F176" s="55">
        <f t="shared" si="72"/>
        <v>139016000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98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7" s="4" customFormat="1" ht="57.6" customHeight="1" x14ac:dyDescent="0.25">
      <c r="A177" s="78" t="s">
        <v>321</v>
      </c>
      <c r="B177" s="16" t="s">
        <v>254</v>
      </c>
      <c r="C177" s="32" t="s">
        <v>259</v>
      </c>
      <c r="D177" s="55">
        <v>187208600</v>
      </c>
      <c r="E177" s="55">
        <v>0</v>
      </c>
      <c r="F177" s="55"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98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6"/>
      <c r="AS177" s="6"/>
      <c r="AT177" s="3"/>
      <c r="AU177" s="3"/>
      <c r="AV177" s="3"/>
      <c r="AW177" s="3"/>
      <c r="BM177" s="3"/>
      <c r="BN177" s="3"/>
      <c r="BO177" s="62"/>
    </row>
    <row r="178" spans="1:67" s="4" customFormat="1" ht="69.599999999999994" customHeight="1" x14ac:dyDescent="0.25">
      <c r="A178" s="82" t="s">
        <v>333</v>
      </c>
      <c r="B178" s="16" t="s">
        <v>249</v>
      </c>
      <c r="C178" s="32" t="s">
        <v>259</v>
      </c>
      <c r="D178" s="58">
        <v>7580600</v>
      </c>
      <c r="E178" s="58">
        <v>0</v>
      </c>
      <c r="F178" s="58">
        <v>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98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</row>
    <row r="179" spans="1:67" s="4" customFormat="1" ht="68.45" customHeight="1" x14ac:dyDescent="0.25">
      <c r="A179" s="82" t="s">
        <v>260</v>
      </c>
      <c r="B179" s="16" t="s">
        <v>249</v>
      </c>
      <c r="C179" s="32" t="s">
        <v>259</v>
      </c>
      <c r="D179" s="55">
        <v>3097200</v>
      </c>
      <c r="E179" s="55">
        <v>3006700</v>
      </c>
      <c r="F179" s="55">
        <v>3006700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98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BM179" s="3"/>
      <c r="BN179" s="3"/>
    </row>
    <row r="180" spans="1:67" s="4" customFormat="1" ht="81.599999999999994" customHeight="1" x14ac:dyDescent="0.25">
      <c r="A180" s="78" t="s">
        <v>385</v>
      </c>
      <c r="B180" s="16" t="s">
        <v>249</v>
      </c>
      <c r="C180" s="32" t="s">
        <v>259</v>
      </c>
      <c r="D180" s="55">
        <v>14115900</v>
      </c>
      <c r="E180" s="55">
        <v>12027300</v>
      </c>
      <c r="F180" s="55">
        <v>14398400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98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  <c r="BO180" s="100"/>
    </row>
    <row r="181" spans="1:67" s="4" customFormat="1" ht="60" customHeight="1" x14ac:dyDescent="0.25">
      <c r="A181" s="78" t="s">
        <v>261</v>
      </c>
      <c r="B181" s="16" t="s">
        <v>249</v>
      </c>
      <c r="C181" s="32" t="s">
        <v>259</v>
      </c>
      <c r="D181" s="55">
        <v>6887700</v>
      </c>
      <c r="E181" s="55">
        <v>6669900</v>
      </c>
      <c r="F181" s="55">
        <v>6957400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98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</row>
    <row r="182" spans="1:67" s="4" customFormat="1" ht="46.9" customHeight="1" x14ac:dyDescent="0.25">
      <c r="A182" s="79" t="s">
        <v>335</v>
      </c>
      <c r="B182" s="16" t="s">
        <v>249</v>
      </c>
      <c r="C182" s="32" t="s">
        <v>259</v>
      </c>
      <c r="D182" s="55">
        <v>23768600</v>
      </c>
      <c r="E182" s="55">
        <v>0</v>
      </c>
      <c r="F182" s="55">
        <v>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98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7" s="4" customFormat="1" ht="43.9" customHeight="1" x14ac:dyDescent="0.25">
      <c r="A183" s="82" t="s">
        <v>262</v>
      </c>
      <c r="B183" s="16" t="s">
        <v>205</v>
      </c>
      <c r="C183" s="32" t="s">
        <v>259</v>
      </c>
      <c r="D183" s="55">
        <v>15000000</v>
      </c>
      <c r="E183" s="55">
        <v>15000000</v>
      </c>
      <c r="F183" s="55">
        <v>15000000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98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7" s="4" customFormat="1" ht="51" x14ac:dyDescent="0.25">
      <c r="A184" s="82" t="s">
        <v>334</v>
      </c>
      <c r="B184" s="16" t="s">
        <v>73</v>
      </c>
      <c r="C184" s="32" t="s">
        <v>259</v>
      </c>
      <c r="D184" s="55">
        <v>2621900</v>
      </c>
      <c r="E184" s="55">
        <v>0</v>
      </c>
      <c r="F184" s="55"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98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7" s="4" customFormat="1" ht="51" x14ac:dyDescent="0.25">
      <c r="A185" s="82" t="s">
        <v>341</v>
      </c>
      <c r="B185" s="16" t="s">
        <v>73</v>
      </c>
      <c r="C185" s="32" t="s">
        <v>259</v>
      </c>
      <c r="D185" s="55">
        <v>100000000</v>
      </c>
      <c r="E185" s="55">
        <v>100000000</v>
      </c>
      <c r="F185" s="55">
        <v>99653500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98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7" s="4" customFormat="1" ht="19.149999999999999" customHeight="1" x14ac:dyDescent="0.25">
      <c r="A186" s="94" t="s">
        <v>263</v>
      </c>
      <c r="B186" s="16" t="s">
        <v>5</v>
      </c>
      <c r="C186" s="17" t="s">
        <v>264</v>
      </c>
      <c r="D186" s="55">
        <f>+D187+D202+D200</f>
        <v>2174117700</v>
      </c>
      <c r="E186" s="55">
        <f t="shared" ref="E186:F186" si="73">+E187+E202+E200</f>
        <v>2067301300</v>
      </c>
      <c r="F186" s="55">
        <f t="shared" si="73"/>
        <v>2084721800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98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7" s="4" customFormat="1" ht="31.9" customHeight="1" x14ac:dyDescent="0.25">
      <c r="A187" s="94" t="s">
        <v>265</v>
      </c>
      <c r="B187" s="16" t="s">
        <v>5</v>
      </c>
      <c r="C187" s="16" t="s">
        <v>266</v>
      </c>
      <c r="D187" s="55">
        <f>+D188</f>
        <v>32884200</v>
      </c>
      <c r="E187" s="55">
        <f>+E188</f>
        <v>32884200</v>
      </c>
      <c r="F187" s="55">
        <f>+F188</f>
        <v>32884200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98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7" s="41" customFormat="1" ht="29.45" customHeight="1" x14ac:dyDescent="0.25">
      <c r="A188" s="94" t="s">
        <v>267</v>
      </c>
      <c r="B188" s="16" t="s">
        <v>5</v>
      </c>
      <c r="C188" s="16" t="s">
        <v>268</v>
      </c>
      <c r="D188" s="55">
        <f>SUM(D189:D199)</f>
        <v>32884200</v>
      </c>
      <c r="E188" s="55">
        <f>SUM(E189:E199)</f>
        <v>32884200</v>
      </c>
      <c r="F188" s="55">
        <f>SUM(F189:F199)</f>
        <v>32884200</v>
      </c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99"/>
      <c r="W188" s="40"/>
      <c r="X188" s="40"/>
      <c r="Y188" s="40"/>
      <c r="Z188" s="40"/>
      <c r="AC188" s="42"/>
      <c r="AD188" s="42"/>
      <c r="AE188" s="42"/>
      <c r="AF188" s="42"/>
      <c r="AG188" s="42"/>
      <c r="AH188" s="42"/>
      <c r="AI188" s="40"/>
      <c r="AJ188" s="40"/>
      <c r="AK188" s="40"/>
      <c r="AL188" s="40"/>
      <c r="AM188" s="40"/>
      <c r="AN188" s="40"/>
      <c r="AO188" s="40"/>
      <c r="AP188" s="40"/>
      <c r="AQ188" s="40"/>
      <c r="AR188" s="40"/>
      <c r="AS188" s="40"/>
      <c r="AT188" s="40"/>
      <c r="AU188" s="40"/>
      <c r="AV188" s="40"/>
      <c r="AW188" s="40"/>
      <c r="BM188" s="40"/>
      <c r="BN188" s="40"/>
    </row>
    <row r="189" spans="1:67" s="4" customFormat="1" ht="45" customHeight="1" x14ac:dyDescent="0.25">
      <c r="A189" s="78" t="s">
        <v>384</v>
      </c>
      <c r="B189" s="16" t="s">
        <v>249</v>
      </c>
      <c r="C189" s="16" t="s">
        <v>268</v>
      </c>
      <c r="D189" s="58">
        <v>13452000</v>
      </c>
      <c r="E189" s="58">
        <v>13452000</v>
      </c>
      <c r="F189" s="58">
        <v>13452000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98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  <c r="BO189" s="100"/>
    </row>
    <row r="190" spans="1:67" s="4" customFormat="1" ht="85.15" customHeight="1" x14ac:dyDescent="0.25">
      <c r="A190" s="78" t="s">
        <v>313</v>
      </c>
      <c r="B190" s="16" t="s">
        <v>249</v>
      </c>
      <c r="C190" s="16" t="s">
        <v>268</v>
      </c>
      <c r="D190" s="58">
        <v>93100</v>
      </c>
      <c r="E190" s="58">
        <v>93100</v>
      </c>
      <c r="F190" s="58">
        <v>93100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98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AY190" s="105"/>
      <c r="AZ190" s="105"/>
      <c r="BA190" s="105"/>
      <c r="BB190" s="105"/>
      <c r="BC190" s="105"/>
      <c r="BD190" s="105"/>
      <c r="BM190" s="3"/>
      <c r="BN190" s="3"/>
    </row>
    <row r="191" spans="1:67" s="4" customFormat="1" ht="34.15" customHeight="1" x14ac:dyDescent="0.25">
      <c r="A191" s="88" t="s">
        <v>269</v>
      </c>
      <c r="B191" s="16" t="s">
        <v>249</v>
      </c>
      <c r="C191" s="16" t="s">
        <v>268</v>
      </c>
      <c r="D191" s="58">
        <v>3160600</v>
      </c>
      <c r="E191" s="58">
        <v>3160600</v>
      </c>
      <c r="F191" s="58">
        <v>3160600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98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AZ191" s="106"/>
      <c r="BA191" s="106"/>
      <c r="BB191" s="106"/>
      <c r="BC191" s="106"/>
      <c r="BD191" s="106"/>
      <c r="BE191" s="106"/>
      <c r="BM191" s="3"/>
      <c r="BN191" s="3"/>
    </row>
    <row r="192" spans="1:67" s="41" customFormat="1" ht="42" customHeight="1" x14ac:dyDescent="0.25">
      <c r="A192" s="79" t="s">
        <v>270</v>
      </c>
      <c r="B192" s="16" t="s">
        <v>205</v>
      </c>
      <c r="C192" s="16" t="s">
        <v>268</v>
      </c>
      <c r="D192" s="55">
        <v>86400</v>
      </c>
      <c r="E192" s="55">
        <v>86400</v>
      </c>
      <c r="F192" s="55">
        <v>86400</v>
      </c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99"/>
      <c r="W192" s="40"/>
      <c r="X192" s="40"/>
      <c r="Y192" s="40"/>
      <c r="Z192" s="40"/>
      <c r="AC192" s="42"/>
      <c r="AD192" s="42"/>
      <c r="AE192" s="42"/>
      <c r="AF192" s="42"/>
      <c r="AG192" s="42"/>
      <c r="AH192" s="42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BM192" s="40"/>
      <c r="BN192" s="40"/>
    </row>
    <row r="193" spans="1:66" s="41" customFormat="1" ht="28.15" customHeight="1" x14ac:dyDescent="0.25">
      <c r="A193" s="94" t="s">
        <v>271</v>
      </c>
      <c r="B193" s="16" t="s">
        <v>205</v>
      </c>
      <c r="C193" s="16" t="s">
        <v>268</v>
      </c>
      <c r="D193" s="58">
        <v>158600</v>
      </c>
      <c r="E193" s="58">
        <v>158600</v>
      </c>
      <c r="F193" s="58">
        <v>158600</v>
      </c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99"/>
      <c r="W193" s="40"/>
      <c r="X193" s="40"/>
      <c r="Y193" s="40"/>
      <c r="Z193" s="40"/>
      <c r="AC193" s="42"/>
      <c r="AD193" s="42"/>
      <c r="AE193" s="42"/>
      <c r="AF193" s="42"/>
      <c r="AG193" s="42"/>
      <c r="AH193" s="42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BM193" s="40"/>
      <c r="BN193" s="40"/>
    </row>
    <row r="194" spans="1:66" s="41" customFormat="1" ht="57.6" customHeight="1" x14ac:dyDescent="0.25">
      <c r="A194" s="79" t="s">
        <v>272</v>
      </c>
      <c r="B194" s="16" t="s">
        <v>205</v>
      </c>
      <c r="C194" s="16" t="s">
        <v>268</v>
      </c>
      <c r="D194" s="60">
        <v>5515200</v>
      </c>
      <c r="E194" s="60">
        <v>5515200</v>
      </c>
      <c r="F194" s="60">
        <v>5515200</v>
      </c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99"/>
      <c r="W194" s="40"/>
      <c r="X194" s="40"/>
      <c r="Y194" s="40"/>
      <c r="Z194" s="40"/>
      <c r="AC194" s="42"/>
      <c r="AD194" s="42"/>
      <c r="AE194" s="42"/>
      <c r="AF194" s="42"/>
      <c r="AG194" s="42"/>
      <c r="AH194" s="42"/>
      <c r="AI194" s="40"/>
      <c r="AJ194" s="40"/>
      <c r="AK194" s="40"/>
      <c r="AL194" s="40"/>
      <c r="AM194" s="40"/>
      <c r="AN194" s="40"/>
      <c r="AO194" s="40"/>
      <c r="AP194" s="40"/>
      <c r="AQ194" s="40"/>
      <c r="AR194" s="40"/>
      <c r="AS194" s="40"/>
      <c r="AT194" s="40"/>
      <c r="AU194" s="40"/>
      <c r="AV194" s="40"/>
      <c r="AW194" s="40"/>
      <c r="BM194" s="40"/>
      <c r="BN194" s="40"/>
    </row>
    <row r="195" spans="1:66" s="4" customFormat="1" ht="57" customHeight="1" x14ac:dyDescent="0.25">
      <c r="A195" s="79" t="s">
        <v>273</v>
      </c>
      <c r="B195" s="16" t="s">
        <v>205</v>
      </c>
      <c r="C195" s="16" t="s">
        <v>268</v>
      </c>
      <c r="D195" s="58">
        <v>4429700</v>
      </c>
      <c r="E195" s="58">
        <v>4429700</v>
      </c>
      <c r="F195" s="58">
        <v>4429700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98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6" s="41" customFormat="1" ht="25.5" x14ac:dyDescent="0.25">
      <c r="A196" s="94" t="s">
        <v>274</v>
      </c>
      <c r="B196" s="16" t="s">
        <v>205</v>
      </c>
      <c r="C196" s="16" t="s">
        <v>268</v>
      </c>
      <c r="D196" s="60">
        <v>1463200</v>
      </c>
      <c r="E196" s="60">
        <v>1463200</v>
      </c>
      <c r="F196" s="60">
        <v>1463200</v>
      </c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99"/>
      <c r="W196" s="40"/>
      <c r="X196" s="40"/>
      <c r="Y196" s="40"/>
      <c r="Z196" s="40"/>
      <c r="AC196" s="42"/>
      <c r="AD196" s="42"/>
      <c r="AE196" s="42"/>
      <c r="AF196" s="42"/>
      <c r="AG196" s="42"/>
      <c r="AH196" s="42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BM196" s="40"/>
      <c r="BN196" s="40"/>
    </row>
    <row r="197" spans="1:66" s="41" customFormat="1" ht="76.5" x14ac:dyDescent="0.25">
      <c r="A197" s="94" t="s">
        <v>275</v>
      </c>
      <c r="B197" s="16" t="s">
        <v>205</v>
      </c>
      <c r="C197" s="16" t="s">
        <v>268</v>
      </c>
      <c r="D197" s="59">
        <v>700</v>
      </c>
      <c r="E197" s="59">
        <v>700</v>
      </c>
      <c r="F197" s="59">
        <v>700</v>
      </c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99"/>
      <c r="W197" s="40"/>
      <c r="X197" s="40"/>
      <c r="Y197" s="40"/>
      <c r="Z197" s="40"/>
      <c r="AC197" s="42"/>
      <c r="AD197" s="42"/>
      <c r="AE197" s="42"/>
      <c r="AF197" s="42"/>
      <c r="AG197" s="42"/>
      <c r="AH197" s="42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BM197" s="40"/>
      <c r="BN197" s="40"/>
    </row>
    <row r="198" spans="1:66" s="4" customFormat="1" ht="38.25" x14ac:dyDescent="0.25">
      <c r="A198" s="94" t="s">
        <v>276</v>
      </c>
      <c r="B198" s="16" t="s">
        <v>205</v>
      </c>
      <c r="C198" s="16" t="s">
        <v>268</v>
      </c>
      <c r="D198" s="58">
        <v>2935500</v>
      </c>
      <c r="E198" s="58">
        <v>2935500</v>
      </c>
      <c r="F198" s="58">
        <v>2935500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98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6" s="4" customFormat="1" ht="51" x14ac:dyDescent="0.25">
      <c r="A199" s="89" t="s">
        <v>301</v>
      </c>
      <c r="B199" s="16" t="s">
        <v>73</v>
      </c>
      <c r="C199" s="16" t="s">
        <v>268</v>
      </c>
      <c r="D199" s="58">
        <v>1589200</v>
      </c>
      <c r="E199" s="58">
        <v>1589200</v>
      </c>
      <c r="F199" s="58">
        <v>1589200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98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AY199" s="107"/>
      <c r="AZ199" s="107"/>
      <c r="BA199" s="107"/>
      <c r="BB199" s="107"/>
      <c r="BC199" s="107"/>
      <c r="BD199" s="107"/>
      <c r="BM199" s="3"/>
      <c r="BN199" s="3"/>
    </row>
    <row r="200" spans="1:66" s="4" customFormat="1" ht="54" customHeight="1" x14ac:dyDescent="0.25">
      <c r="A200" s="94" t="s">
        <v>332</v>
      </c>
      <c r="B200" s="16" t="s">
        <v>5</v>
      </c>
      <c r="C200" s="36" t="s">
        <v>277</v>
      </c>
      <c r="D200" s="58">
        <f>+D201</f>
        <v>1900</v>
      </c>
      <c r="E200" s="58">
        <f>+E201</f>
        <v>2000</v>
      </c>
      <c r="F200" s="58">
        <f>+F201</f>
        <v>147700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98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6" s="4" customFormat="1" ht="55.15" customHeight="1" x14ac:dyDescent="0.25">
      <c r="A201" s="94" t="s">
        <v>278</v>
      </c>
      <c r="B201" s="16" t="s">
        <v>205</v>
      </c>
      <c r="C201" s="36" t="s">
        <v>279</v>
      </c>
      <c r="D201" s="58">
        <v>1900</v>
      </c>
      <c r="E201" s="58">
        <v>2000</v>
      </c>
      <c r="F201" s="58">
        <v>147700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98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6" s="4" customFormat="1" ht="16.149999999999999" customHeight="1" x14ac:dyDescent="0.25">
      <c r="A202" s="94" t="s">
        <v>280</v>
      </c>
      <c r="B202" s="16" t="s">
        <v>5</v>
      </c>
      <c r="C202" s="17" t="s">
        <v>281</v>
      </c>
      <c r="D202" s="55">
        <f>+D203</f>
        <v>2141231600</v>
      </c>
      <c r="E202" s="55">
        <f>+E203</f>
        <v>2034415100</v>
      </c>
      <c r="F202" s="55">
        <f>+F203</f>
        <v>2051689900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98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6" s="4" customFormat="1" ht="18.600000000000001" customHeight="1" x14ac:dyDescent="0.25">
      <c r="A203" s="94" t="s">
        <v>282</v>
      </c>
      <c r="B203" s="16" t="s">
        <v>5</v>
      </c>
      <c r="C203" s="17" t="s">
        <v>283</v>
      </c>
      <c r="D203" s="55">
        <f>+D204+D205</f>
        <v>2141231600</v>
      </c>
      <c r="E203" s="55">
        <f t="shared" ref="E203:F203" si="74">+E204+E205</f>
        <v>2034415100</v>
      </c>
      <c r="F203" s="55">
        <f t="shared" si="74"/>
        <v>2051689900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98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6" s="4" customFormat="1" ht="85.15" customHeight="1" x14ac:dyDescent="0.25">
      <c r="A204" s="79" t="s">
        <v>284</v>
      </c>
      <c r="B204" s="16" t="s">
        <v>249</v>
      </c>
      <c r="C204" s="17" t="s">
        <v>285</v>
      </c>
      <c r="D204" s="56">
        <v>1021663600</v>
      </c>
      <c r="E204" s="56">
        <v>1004715600</v>
      </c>
      <c r="F204" s="56">
        <v>983566000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98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6" s="4" customFormat="1" ht="55.15" customHeight="1" x14ac:dyDescent="0.25">
      <c r="A205" s="79" t="s">
        <v>286</v>
      </c>
      <c r="B205" s="16" t="s">
        <v>249</v>
      </c>
      <c r="C205" s="17" t="s">
        <v>283</v>
      </c>
      <c r="D205" s="56">
        <v>1119568000</v>
      </c>
      <c r="E205" s="56">
        <v>1029699500</v>
      </c>
      <c r="F205" s="56">
        <v>1068123900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98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6" s="6" customFormat="1" x14ac:dyDescent="0.25">
      <c r="A206" s="94" t="s">
        <v>287</v>
      </c>
      <c r="B206" s="16"/>
      <c r="C206" s="17"/>
      <c r="D206" s="55">
        <f>+D8+D163</f>
        <v>4069696163</v>
      </c>
      <c r="E206" s="55">
        <f t="shared" ref="E206:F206" si="75">+E8+E163</f>
        <v>3769987953.5999999</v>
      </c>
      <c r="F206" s="55">
        <f t="shared" si="75"/>
        <v>3898310001.3800001</v>
      </c>
      <c r="V206" s="43"/>
      <c r="AC206" s="5"/>
      <c r="AD206" s="44"/>
      <c r="AE206" s="5"/>
      <c r="AF206" s="5"/>
      <c r="AG206" s="5"/>
      <c r="AH206" s="5"/>
    </row>
    <row r="207" spans="1:66" s="48" customFormat="1" x14ac:dyDescent="0.25">
      <c r="A207" s="45"/>
      <c r="B207" s="45"/>
      <c r="C207" s="46"/>
      <c r="D207" s="45"/>
      <c r="E207" s="45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BM207" s="47"/>
      <c r="BN207" s="47"/>
    </row>
    <row r="208" spans="1:66" x14ac:dyDescent="0.25">
      <c r="B208" s="49"/>
      <c r="D208" s="61"/>
      <c r="E208" s="61"/>
    </row>
    <row r="209" spans="1:11" ht="18.75" x14ac:dyDescent="0.3">
      <c r="A209" s="91"/>
      <c r="B209" s="49"/>
      <c r="D209" s="108"/>
      <c r="E209" s="108"/>
      <c r="J209" s="102"/>
      <c r="K209" s="102"/>
    </row>
    <row r="210" spans="1:11" ht="18.75" x14ac:dyDescent="0.3">
      <c r="A210" s="109" t="s">
        <v>288</v>
      </c>
      <c r="B210" s="109"/>
      <c r="C210" s="52"/>
      <c r="D210" s="104" t="s">
        <v>322</v>
      </c>
      <c r="E210" s="104"/>
      <c r="F210" s="104"/>
    </row>
    <row r="211" spans="1:11" ht="18.75" x14ac:dyDescent="0.3">
      <c r="A211" s="92"/>
      <c r="B211" s="97"/>
      <c r="C211" s="52"/>
      <c r="D211" s="53"/>
      <c r="E211" s="53"/>
    </row>
    <row r="212" spans="1:11" ht="18.75" x14ac:dyDescent="0.3">
      <c r="A212" s="93"/>
      <c r="B212" s="53"/>
      <c r="C212" s="54"/>
      <c r="D212" s="53"/>
      <c r="E212" s="53"/>
      <c r="J212" s="102"/>
      <c r="K212" s="102"/>
    </row>
    <row r="213" spans="1:11" ht="18.75" x14ac:dyDescent="0.3">
      <c r="A213" s="103" t="s">
        <v>289</v>
      </c>
      <c r="B213" s="103"/>
      <c r="C213" s="54"/>
      <c r="D213" s="104" t="s">
        <v>323</v>
      </c>
      <c r="E213" s="104"/>
      <c r="F213" s="104"/>
    </row>
  </sheetData>
  <mergeCells count="25">
    <mergeCell ref="AR86:AR91"/>
    <mergeCell ref="D1:F2"/>
    <mergeCell ref="BK1:BL3"/>
    <mergeCell ref="D3:F3"/>
    <mergeCell ref="A4:F4"/>
    <mergeCell ref="A6:A7"/>
    <mergeCell ref="B6:C6"/>
    <mergeCell ref="D6:D7"/>
    <mergeCell ref="E6:E7"/>
    <mergeCell ref="F6:F7"/>
    <mergeCell ref="T8:V8"/>
    <mergeCell ref="T10:V10"/>
    <mergeCell ref="AM19:AM27"/>
    <mergeCell ref="L86:L91"/>
    <mergeCell ref="AM86:AM90"/>
    <mergeCell ref="J212:K212"/>
    <mergeCell ref="A213:B213"/>
    <mergeCell ref="D213:F213"/>
    <mergeCell ref="AY190:BD190"/>
    <mergeCell ref="AZ191:BE191"/>
    <mergeCell ref="AY199:BD199"/>
    <mergeCell ref="D209:E209"/>
    <mergeCell ref="J209:K209"/>
    <mergeCell ref="A210:B210"/>
    <mergeCell ref="D210:F210"/>
  </mergeCells>
  <pageMargins left="1.1811023622047245" right="0.39370078740157483" top="0.59055118110236227" bottom="0.78740157480314965" header="0" footer="0"/>
  <pageSetup paperSize="9" scale="6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Чистовик 2024-26г.г.</vt:lpstr>
      <vt:lpstr>'Чистовик 2024-26г.г.'!Заголовки_для_печати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2023-11-16T09:33:01Z</dcterms:modified>
</cp:coreProperties>
</file>