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На 01.04.2022" sheetId="7" r:id="rId1"/>
  </sheets>
  <definedNames>
    <definedName name="_xlnm._FilterDatabase" localSheetId="0" hidden="1">'На 01.04.2022'!$A$11:$AO$319</definedName>
    <definedName name="_xlnm.Print_Titles" localSheetId="0">'На 01.04.2022'!$9:$12</definedName>
    <definedName name="_xlnm.Print_Area" localSheetId="0">'На 01.04.2022'!$A$1:$AC$323</definedName>
  </definedNames>
  <calcPr calcId="145621"/>
</workbook>
</file>

<file path=xl/calcChain.xml><?xml version="1.0" encoding="utf-8"?>
<calcChain xmlns="http://schemas.openxmlformats.org/spreadsheetml/2006/main">
  <c r="H98" i="7" l="1"/>
  <c r="R98" i="7" s="1"/>
  <c r="G98" i="7"/>
  <c r="H97" i="7"/>
  <c r="V98" i="7"/>
  <c r="W98" i="7" s="1"/>
  <c r="Q98" i="7"/>
  <c r="U97" i="7"/>
  <c r="T97" i="7"/>
  <c r="S97" i="7"/>
  <c r="P97" i="7"/>
  <c r="O97" i="7"/>
  <c r="N97" i="7"/>
  <c r="U98" i="7"/>
  <c r="T98" i="7"/>
  <c r="S98" i="7"/>
  <c r="P98" i="7"/>
  <c r="O98" i="7"/>
  <c r="N98" i="7"/>
  <c r="L98" i="7"/>
  <c r="K97" i="7"/>
  <c r="J97" i="7"/>
  <c r="I97" i="7"/>
  <c r="K98" i="7"/>
  <c r="J98" i="7"/>
  <c r="I98" i="7"/>
  <c r="G97" i="7"/>
  <c r="F97" i="7"/>
  <c r="E97" i="7"/>
  <c r="F98" i="7"/>
  <c r="E98" i="7"/>
  <c r="D97" i="7"/>
  <c r="D98" i="7"/>
  <c r="R81" i="7"/>
  <c r="Q81" i="7"/>
  <c r="V81" i="7" s="1"/>
  <c r="W81" i="7" s="1"/>
  <c r="M81" i="7"/>
  <c r="L81" i="7"/>
  <c r="H81" i="7"/>
  <c r="G80" i="7"/>
  <c r="D80" i="7"/>
  <c r="Q78" i="7"/>
  <c r="R78" i="7" s="1"/>
  <c r="M78" i="7"/>
  <c r="L78" i="7"/>
  <c r="H78" i="7"/>
  <c r="G77" i="7"/>
  <c r="D77" i="7"/>
  <c r="R75" i="7"/>
  <c r="Q75" i="7"/>
  <c r="V75" i="7" s="1"/>
  <c r="W75" i="7" s="1"/>
  <c r="M75" i="7"/>
  <c r="L75" i="7"/>
  <c r="H75" i="7"/>
  <c r="G74" i="7"/>
  <c r="D74" i="7"/>
  <c r="Q61" i="7"/>
  <c r="R61" i="7" s="1"/>
  <c r="M61" i="7"/>
  <c r="L61" i="7"/>
  <c r="H61" i="7"/>
  <c r="G60" i="7"/>
  <c r="D60" i="7"/>
  <c r="H308" i="7"/>
  <c r="W193" i="7"/>
  <c r="W317" i="7"/>
  <c r="W316" i="7"/>
  <c r="W314" i="7"/>
  <c r="W313" i="7"/>
  <c r="W312" i="7"/>
  <c r="W304" i="7"/>
  <c r="W303" i="7"/>
  <c r="W302" i="7"/>
  <c r="W301" i="7"/>
  <c r="W300" i="7"/>
  <c r="W299" i="7"/>
  <c r="W298" i="7"/>
  <c r="W297" i="7"/>
  <c r="W296" i="7"/>
  <c r="W295" i="7"/>
  <c r="W294" i="7"/>
  <c r="W293" i="7"/>
  <c r="W292" i="7"/>
  <c r="W291" i="7"/>
  <c r="W290" i="7"/>
  <c r="W289" i="7"/>
  <c r="W288" i="7"/>
  <c r="W287" i="7"/>
  <c r="W286" i="7"/>
  <c r="W285" i="7"/>
  <c r="W284" i="7"/>
  <c r="W283" i="7"/>
  <c r="W282" i="7"/>
  <c r="W281" i="7"/>
  <c r="W280" i="7"/>
  <c r="W279" i="7"/>
  <c r="W278" i="7"/>
  <c r="W277" i="7"/>
  <c r="W276" i="7"/>
  <c r="W275" i="7"/>
  <c r="W274" i="7"/>
  <c r="W273" i="7"/>
  <c r="W272" i="7"/>
  <c r="W271" i="7"/>
  <c r="W270" i="7"/>
  <c r="W269" i="7"/>
  <c r="W268" i="7"/>
  <c r="W267" i="7"/>
  <c r="W266" i="7"/>
  <c r="W265" i="7"/>
  <c r="W264" i="7"/>
  <c r="W263" i="7"/>
  <c r="W262" i="7"/>
  <c r="W261" i="7"/>
  <c r="W260" i="7"/>
  <c r="W259" i="7"/>
  <c r="W258" i="7"/>
  <c r="W257" i="7"/>
  <c r="W256" i="7"/>
  <c r="W255" i="7"/>
  <c r="W254" i="7"/>
  <c r="W253" i="7"/>
  <c r="W252" i="7"/>
  <c r="W251" i="7"/>
  <c r="W250" i="7"/>
  <c r="W249" i="7"/>
  <c r="W248" i="7"/>
  <c r="W247" i="7"/>
  <c r="W246" i="7"/>
  <c r="W245" i="7"/>
  <c r="W244" i="7"/>
  <c r="W243" i="7"/>
  <c r="W242" i="7"/>
  <c r="W241" i="7"/>
  <c r="W240" i="7"/>
  <c r="W239" i="7"/>
  <c r="W238" i="7"/>
  <c r="W237" i="7"/>
  <c r="W236" i="7"/>
  <c r="W235" i="7"/>
  <c r="W234" i="7"/>
  <c r="W233" i="7"/>
  <c r="W232" i="7"/>
  <c r="W231" i="7"/>
  <c r="W230" i="7"/>
  <c r="W228" i="7"/>
  <c r="W227" i="7"/>
  <c r="W226" i="7"/>
  <c r="W220" i="7"/>
  <c r="W219" i="7"/>
  <c r="W218" i="7"/>
  <c r="W217" i="7"/>
  <c r="W216" i="7"/>
  <c r="W215" i="7"/>
  <c r="W212" i="7"/>
  <c r="W210" i="7"/>
  <c r="W209" i="7"/>
  <c r="W208" i="7"/>
  <c r="W207" i="7"/>
  <c r="W206" i="7"/>
  <c r="W205" i="7"/>
  <c r="W204" i="7"/>
  <c r="W203" i="7"/>
  <c r="W202" i="7"/>
  <c r="W201" i="7"/>
  <c r="W199" i="7"/>
  <c r="W197" i="7"/>
  <c r="W196" i="7"/>
  <c r="W195" i="7"/>
  <c r="W194" i="7"/>
  <c r="W191" i="7"/>
  <c r="W190" i="7"/>
  <c r="W188" i="7"/>
  <c r="W187" i="7"/>
  <c r="W186" i="7"/>
  <c r="W185" i="7"/>
  <c r="W184" i="7"/>
  <c r="W183" i="7"/>
  <c r="W182" i="7"/>
  <c r="W181" i="7"/>
  <c r="W180" i="7"/>
  <c r="W179" i="7"/>
  <c r="W178" i="7"/>
  <c r="W177" i="7"/>
  <c r="W176" i="7"/>
  <c r="W175" i="7"/>
  <c r="W174" i="7"/>
  <c r="W173" i="7"/>
  <c r="W172" i="7"/>
  <c r="W171" i="7"/>
  <c r="W170" i="7"/>
  <c r="W169" i="7"/>
  <c r="W168" i="7"/>
  <c r="W167" i="7"/>
  <c r="W166" i="7"/>
  <c r="W165" i="7"/>
  <c r="W164" i="7"/>
  <c r="W163" i="7"/>
  <c r="W162" i="7"/>
  <c r="W161" i="7"/>
  <c r="W160" i="7"/>
  <c r="W159" i="7"/>
  <c r="W158" i="7"/>
  <c r="W157" i="7"/>
  <c r="W156" i="7"/>
  <c r="W155" i="7"/>
  <c r="W154" i="7"/>
  <c r="W128" i="7"/>
  <c r="W39" i="7"/>
  <c r="M98" i="7" l="1"/>
  <c r="V78" i="7"/>
  <c r="W78" i="7" s="1"/>
  <c r="V61" i="7"/>
  <c r="W61" i="7" s="1"/>
  <c r="M197" i="7" l="1"/>
  <c r="H197" i="7"/>
  <c r="G197" i="7"/>
  <c r="G198" i="7"/>
  <c r="V198" i="7"/>
  <c r="V197" i="7"/>
  <c r="D106" i="7"/>
  <c r="D308" i="7" l="1"/>
  <c r="E308" i="7"/>
  <c r="F308" i="7"/>
  <c r="G308" i="7"/>
  <c r="Q309" i="7"/>
  <c r="L309" i="7"/>
  <c r="H309" i="7"/>
  <c r="V309" i="7" s="1"/>
  <c r="D269" i="7"/>
  <c r="G262" i="7"/>
  <c r="X309" i="7" l="1"/>
  <c r="Y309" i="7"/>
  <c r="M309" i="7"/>
  <c r="R309" i="7"/>
  <c r="D248" i="7"/>
  <c r="G248" i="7"/>
  <c r="D127" i="7"/>
  <c r="E127" i="7"/>
  <c r="F127" i="7"/>
  <c r="G127" i="7"/>
  <c r="I127" i="7"/>
  <c r="J127" i="7"/>
  <c r="K127" i="7"/>
  <c r="N127" i="7"/>
  <c r="O127" i="7"/>
  <c r="P127" i="7"/>
  <c r="S127" i="7"/>
  <c r="T127" i="7"/>
  <c r="U127" i="7"/>
  <c r="Q128" i="7"/>
  <c r="L128" i="7"/>
  <c r="H128" i="7"/>
  <c r="S221" i="7"/>
  <c r="N221" i="7"/>
  <c r="T162" i="7"/>
  <c r="Q34" i="7"/>
  <c r="V128" i="7" l="1"/>
  <c r="X128" i="7" s="1"/>
  <c r="M128" i="7"/>
  <c r="R128" i="7"/>
  <c r="D76" i="7"/>
  <c r="D79" i="7"/>
  <c r="Y128" i="7" l="1"/>
  <c r="O191" i="7"/>
  <c r="P191" i="7"/>
  <c r="S191" i="7"/>
  <c r="T191" i="7"/>
  <c r="U191" i="7"/>
  <c r="N191" i="7"/>
  <c r="I191" i="7"/>
  <c r="G191" i="7"/>
  <c r="K191" i="7"/>
  <c r="D149" i="7"/>
  <c r="Q163" i="7"/>
  <c r="R163" i="7" s="1"/>
  <c r="U162" i="7"/>
  <c r="S162" i="7"/>
  <c r="P162" i="7"/>
  <c r="O162" i="7"/>
  <c r="N162" i="7"/>
  <c r="M162" i="7"/>
  <c r="L162" i="7"/>
  <c r="K162" i="7"/>
  <c r="J162" i="7"/>
  <c r="I162" i="7"/>
  <c r="H162" i="7"/>
  <c r="G162" i="7"/>
  <c r="F162" i="7"/>
  <c r="E162" i="7"/>
  <c r="D162" i="7"/>
  <c r="Y200" i="7"/>
  <c r="V141" i="7"/>
  <c r="W141" i="7" s="1"/>
  <c r="V87" i="7"/>
  <c r="E86" i="7"/>
  <c r="F86" i="7"/>
  <c r="G86" i="7"/>
  <c r="G85" i="7" s="1"/>
  <c r="H86" i="7"/>
  <c r="H85" i="7" s="1"/>
  <c r="I86" i="7"/>
  <c r="J86" i="7"/>
  <c r="J85" i="7" s="1"/>
  <c r="K86" i="7"/>
  <c r="K85" i="7" s="1"/>
  <c r="L86" i="7"/>
  <c r="L85" i="7" s="1"/>
  <c r="M86" i="7"/>
  <c r="N86" i="7"/>
  <c r="N85" i="7" s="1"/>
  <c r="O86" i="7"/>
  <c r="O85" i="7" s="1"/>
  <c r="P86" i="7"/>
  <c r="P85" i="7" s="1"/>
  <c r="Q86" i="7"/>
  <c r="R86" i="7"/>
  <c r="R85" i="7" s="1"/>
  <c r="S86" i="7"/>
  <c r="S85" i="7" s="1"/>
  <c r="T86" i="7"/>
  <c r="T85" i="7" s="1"/>
  <c r="U86" i="7"/>
  <c r="V86" i="7"/>
  <c r="E85" i="7"/>
  <c r="F85" i="7"/>
  <c r="I85" i="7"/>
  <c r="M85" i="7"/>
  <c r="Q85" i="7"/>
  <c r="U85" i="7"/>
  <c r="D52" i="7"/>
  <c r="E52" i="7"/>
  <c r="F52" i="7"/>
  <c r="G52" i="7"/>
  <c r="I52" i="7"/>
  <c r="J52" i="7"/>
  <c r="K52" i="7"/>
  <c r="N52" i="7"/>
  <c r="O52" i="7"/>
  <c r="U36" i="7"/>
  <c r="E198" i="7"/>
  <c r="F198" i="7"/>
  <c r="I198" i="7"/>
  <c r="J198" i="7"/>
  <c r="K198" i="7"/>
  <c r="N198" i="7"/>
  <c r="O198" i="7"/>
  <c r="P198" i="7"/>
  <c r="S198" i="7"/>
  <c r="T198" i="7"/>
  <c r="U198" i="7"/>
  <c r="D198" i="7"/>
  <c r="E140" i="7"/>
  <c r="F140" i="7"/>
  <c r="G140" i="7"/>
  <c r="H140" i="7"/>
  <c r="I140" i="7"/>
  <c r="J140" i="7"/>
  <c r="K140" i="7"/>
  <c r="L140" i="7"/>
  <c r="M140" i="7"/>
  <c r="N140" i="7"/>
  <c r="O140" i="7"/>
  <c r="P140" i="7"/>
  <c r="Q140" i="7"/>
  <c r="R140" i="7"/>
  <c r="S140" i="7"/>
  <c r="T140" i="7"/>
  <c r="U140" i="7"/>
  <c r="D140" i="7"/>
  <c r="D86" i="7"/>
  <c r="D85" i="7" s="1"/>
  <c r="V85" i="7" l="1"/>
  <c r="W85" i="7" s="1"/>
  <c r="W86" i="7"/>
  <c r="Y87" i="7"/>
  <c r="W87" i="7"/>
  <c r="Y141" i="7"/>
  <c r="V140" i="7"/>
  <c r="W140" i="7" s="1"/>
  <c r="Y85" i="7"/>
  <c r="Y86" i="7"/>
  <c r="X200" i="7"/>
  <c r="X86" i="7"/>
  <c r="X141" i="7"/>
  <c r="X87" i="7"/>
  <c r="X85" i="7"/>
  <c r="X39" i="7"/>
  <c r="Q162" i="7"/>
  <c r="R162" i="7" s="1"/>
  <c r="V163" i="7"/>
  <c r="X163" i="7" s="1"/>
  <c r="V162" i="7"/>
  <c r="X162" i="7" s="1"/>
  <c r="D36" i="7"/>
  <c r="D33" i="7"/>
  <c r="Q318" i="7"/>
  <c r="L318" i="7"/>
  <c r="H318" i="7"/>
  <c r="Q317" i="7"/>
  <c r="L317" i="7"/>
  <c r="H317" i="7"/>
  <c r="Q316" i="7"/>
  <c r="L316" i="7"/>
  <c r="H316" i="7"/>
  <c r="Q315" i="7"/>
  <c r="L315" i="7"/>
  <c r="H315" i="7"/>
  <c r="Q314" i="7"/>
  <c r="L314" i="7"/>
  <c r="H314" i="7"/>
  <c r="U313" i="7"/>
  <c r="U312" i="7" s="1"/>
  <c r="T313" i="7"/>
  <c r="T312" i="7" s="1"/>
  <c r="S313" i="7"/>
  <c r="S312" i="7" s="1"/>
  <c r="P313" i="7"/>
  <c r="P312" i="7" s="1"/>
  <c r="O313" i="7"/>
  <c r="O312" i="7" s="1"/>
  <c r="N313" i="7"/>
  <c r="N312" i="7" s="1"/>
  <c r="K313" i="7"/>
  <c r="K312" i="7" s="1"/>
  <c r="J313" i="7"/>
  <c r="J312" i="7" s="1"/>
  <c r="I313" i="7"/>
  <c r="I312" i="7" s="1"/>
  <c r="G313" i="7"/>
  <c r="G312" i="7" s="1"/>
  <c r="F313" i="7"/>
  <c r="F312" i="7" s="1"/>
  <c r="E313" i="7"/>
  <c r="E312" i="7" s="1"/>
  <c r="D313" i="7"/>
  <c r="D312" i="7" s="1"/>
  <c r="Q311" i="7"/>
  <c r="L311" i="7"/>
  <c r="H311" i="7"/>
  <c r="Q310" i="7"/>
  <c r="L310" i="7"/>
  <c r="H310" i="7"/>
  <c r="D307" i="7"/>
  <c r="D306" i="7" s="1"/>
  <c r="D305" i="7" s="1"/>
  <c r="U308" i="7"/>
  <c r="U307" i="7" s="1"/>
  <c r="U306" i="7" s="1"/>
  <c r="U305" i="7" s="1"/>
  <c r="T308" i="7"/>
  <c r="S308" i="7"/>
  <c r="S307" i="7" s="1"/>
  <c r="S306" i="7" s="1"/>
  <c r="S305" i="7" s="1"/>
  <c r="P308" i="7"/>
  <c r="P307" i="7" s="1"/>
  <c r="P306" i="7" s="1"/>
  <c r="P305" i="7" s="1"/>
  <c r="O308" i="7"/>
  <c r="O307" i="7" s="1"/>
  <c r="O306" i="7" s="1"/>
  <c r="O305" i="7" s="1"/>
  <c r="N308" i="7"/>
  <c r="N307" i="7" s="1"/>
  <c r="N306" i="7" s="1"/>
  <c r="N305" i="7" s="1"/>
  <c r="K308" i="7"/>
  <c r="K307" i="7" s="1"/>
  <c r="K306" i="7" s="1"/>
  <c r="K305" i="7" s="1"/>
  <c r="J308" i="7"/>
  <c r="J307" i="7" s="1"/>
  <c r="J306" i="7" s="1"/>
  <c r="J305" i="7" s="1"/>
  <c r="I308" i="7"/>
  <c r="I307" i="7" s="1"/>
  <c r="I306" i="7" s="1"/>
  <c r="I305" i="7" s="1"/>
  <c r="G307" i="7"/>
  <c r="G306" i="7" s="1"/>
  <c r="G305" i="7" s="1"/>
  <c r="F307" i="7"/>
  <c r="F306" i="7" s="1"/>
  <c r="F305" i="7" s="1"/>
  <c r="T307" i="7"/>
  <c r="T306" i="7" s="1"/>
  <c r="T305" i="7" s="1"/>
  <c r="T303" i="7"/>
  <c r="T302" i="7" s="1"/>
  <c r="Q304" i="7"/>
  <c r="L304" i="7"/>
  <c r="L303" i="7" s="1"/>
  <c r="L302" i="7" s="1"/>
  <c r="H304" i="7"/>
  <c r="U303" i="7"/>
  <c r="U302" i="7" s="1"/>
  <c r="S303" i="7"/>
  <c r="S302" i="7" s="1"/>
  <c r="O303" i="7"/>
  <c r="O302" i="7" s="1"/>
  <c r="N303" i="7"/>
  <c r="N302" i="7" s="1"/>
  <c r="K303" i="7"/>
  <c r="K302" i="7" s="1"/>
  <c r="J303" i="7"/>
  <c r="J302" i="7" s="1"/>
  <c r="I303" i="7"/>
  <c r="I302" i="7" s="1"/>
  <c r="G303" i="7"/>
  <c r="G302" i="7" s="1"/>
  <c r="F303" i="7"/>
  <c r="F302" i="7" s="1"/>
  <c r="E303" i="7"/>
  <c r="E302" i="7" s="1"/>
  <c r="D303" i="7"/>
  <c r="D302" i="7" s="1"/>
  <c r="Q301" i="7"/>
  <c r="L301" i="7"/>
  <c r="H301" i="7"/>
  <c r="U300" i="7"/>
  <c r="T300" i="7"/>
  <c r="S300" i="7"/>
  <c r="P300" i="7"/>
  <c r="O300" i="7"/>
  <c r="N300" i="7"/>
  <c r="K300" i="7"/>
  <c r="J300" i="7"/>
  <c r="I300" i="7"/>
  <c r="H300" i="7"/>
  <c r="G300" i="7"/>
  <c r="F300" i="7"/>
  <c r="E300" i="7"/>
  <c r="D300" i="7"/>
  <c r="Q299" i="7"/>
  <c r="L299" i="7"/>
  <c r="H299" i="7"/>
  <c r="U298" i="7"/>
  <c r="T298" i="7"/>
  <c r="S298" i="7"/>
  <c r="P298" i="7"/>
  <c r="O298" i="7"/>
  <c r="N298" i="7"/>
  <c r="L298" i="7"/>
  <c r="K298" i="7"/>
  <c r="J298" i="7"/>
  <c r="I298" i="7"/>
  <c r="G298" i="7"/>
  <c r="F298" i="7"/>
  <c r="E298" i="7"/>
  <c r="D298" i="7"/>
  <c r="T296" i="7"/>
  <c r="P296" i="7"/>
  <c r="O296" i="7"/>
  <c r="L297" i="7"/>
  <c r="L296" i="7" s="1"/>
  <c r="H297" i="7"/>
  <c r="U296" i="7"/>
  <c r="S296" i="7"/>
  <c r="N296" i="7"/>
  <c r="J296" i="7"/>
  <c r="I296" i="7"/>
  <c r="F296" i="7"/>
  <c r="E296" i="7"/>
  <c r="D296" i="7"/>
  <c r="H294" i="7"/>
  <c r="T292" i="7"/>
  <c r="T291" i="7" s="1"/>
  <c r="P292" i="7"/>
  <c r="P291" i="7" s="1"/>
  <c r="H293" i="7"/>
  <c r="U292" i="7"/>
  <c r="U291" i="7" s="1"/>
  <c r="N292" i="7"/>
  <c r="F292" i="7"/>
  <c r="F291" i="7" s="1"/>
  <c r="E292" i="7"/>
  <c r="E291" i="7" s="1"/>
  <c r="D292" i="7"/>
  <c r="D291" i="7" s="1"/>
  <c r="N291" i="7"/>
  <c r="Q290" i="7"/>
  <c r="R290" i="7" s="1"/>
  <c r="M290" i="7"/>
  <c r="D289" i="7"/>
  <c r="U289" i="7"/>
  <c r="T289" i="7"/>
  <c r="S289" i="7"/>
  <c r="P289" i="7"/>
  <c r="O289" i="7"/>
  <c r="N289" i="7"/>
  <c r="L289" i="7"/>
  <c r="K289" i="7"/>
  <c r="J289" i="7"/>
  <c r="I289" i="7"/>
  <c r="H289" i="7"/>
  <c r="M289" i="7" s="1"/>
  <c r="G289" i="7"/>
  <c r="F289" i="7"/>
  <c r="E289" i="7"/>
  <c r="Q288" i="7"/>
  <c r="L288" i="7"/>
  <c r="L287" i="7" s="1"/>
  <c r="H288" i="7"/>
  <c r="U287" i="7"/>
  <c r="T287" i="7"/>
  <c r="S287" i="7"/>
  <c r="P287" i="7"/>
  <c r="O287" i="7"/>
  <c r="N287" i="7"/>
  <c r="K287" i="7"/>
  <c r="J287" i="7"/>
  <c r="I287" i="7"/>
  <c r="H287" i="7"/>
  <c r="G287" i="7"/>
  <c r="F287" i="7"/>
  <c r="E287" i="7"/>
  <c r="D287" i="7"/>
  <c r="Q286" i="7"/>
  <c r="L286" i="7"/>
  <c r="H286" i="7"/>
  <c r="Q285" i="7"/>
  <c r="L285" i="7"/>
  <c r="H285" i="7"/>
  <c r="Q284" i="7"/>
  <c r="L284" i="7"/>
  <c r="H284" i="7"/>
  <c r="Q283" i="7"/>
  <c r="L283" i="7"/>
  <c r="H283" i="7"/>
  <c r="Q282" i="7"/>
  <c r="L282" i="7"/>
  <c r="H282" i="7"/>
  <c r="Q281" i="7"/>
  <c r="L281" i="7"/>
  <c r="H281" i="7"/>
  <c r="Q280" i="7"/>
  <c r="L280" i="7"/>
  <c r="H280" i="7"/>
  <c r="Q279" i="7"/>
  <c r="L279" i="7"/>
  <c r="H279" i="7"/>
  <c r="Q278" i="7"/>
  <c r="L278" i="7"/>
  <c r="H278" i="7"/>
  <c r="Q277" i="7"/>
  <c r="K274" i="7"/>
  <c r="K273" i="7" s="1"/>
  <c r="H277" i="7"/>
  <c r="Q276" i="7"/>
  <c r="L276" i="7"/>
  <c r="H276" i="7"/>
  <c r="Q275" i="7"/>
  <c r="L275" i="7"/>
  <c r="H275" i="7"/>
  <c r="U274" i="7"/>
  <c r="U273" i="7" s="1"/>
  <c r="P274" i="7"/>
  <c r="O274" i="7"/>
  <c r="O273" i="7" s="1"/>
  <c r="N274" i="7"/>
  <c r="N273" i="7" s="1"/>
  <c r="J274" i="7"/>
  <c r="J273" i="7" s="1"/>
  <c r="F274" i="7"/>
  <c r="F273" i="7" s="1"/>
  <c r="E274" i="7"/>
  <c r="E273" i="7" s="1"/>
  <c r="P273" i="7"/>
  <c r="T271" i="7"/>
  <c r="S271" i="7"/>
  <c r="P271" i="7"/>
  <c r="L272" i="7"/>
  <c r="H272" i="7"/>
  <c r="H271" i="7" s="1"/>
  <c r="U271" i="7"/>
  <c r="N271" i="7"/>
  <c r="K271" i="7"/>
  <c r="J271" i="7"/>
  <c r="G271" i="7"/>
  <c r="F271" i="7"/>
  <c r="E271" i="7"/>
  <c r="D271" i="7"/>
  <c r="Q269" i="7"/>
  <c r="V269" i="7" s="1"/>
  <c r="M269" i="7"/>
  <c r="Q268" i="7"/>
  <c r="V268" i="7" s="1"/>
  <c r="M268" i="7"/>
  <c r="Q267" i="7"/>
  <c r="V267" i="7" s="1"/>
  <c r="M267" i="7"/>
  <c r="Q266" i="7"/>
  <c r="L266" i="7"/>
  <c r="H266" i="7"/>
  <c r="Q265" i="7"/>
  <c r="L265" i="7"/>
  <c r="H265" i="7"/>
  <c r="Q264" i="7"/>
  <c r="L264" i="7"/>
  <c r="Q263" i="7"/>
  <c r="L263" i="7"/>
  <c r="Q262" i="7"/>
  <c r="L262" i="7"/>
  <c r="H262" i="7"/>
  <c r="Q261" i="7"/>
  <c r="L261" i="7"/>
  <c r="H261" i="7"/>
  <c r="Q260" i="7"/>
  <c r="L260" i="7"/>
  <c r="Q259" i="7"/>
  <c r="L259" i="7"/>
  <c r="Q258" i="7"/>
  <c r="L258" i="7"/>
  <c r="Q257" i="7"/>
  <c r="L257" i="7"/>
  <c r="H257" i="7"/>
  <c r="Q256" i="7"/>
  <c r="L256" i="7"/>
  <c r="H256" i="7"/>
  <c r="Q255" i="7"/>
  <c r="L255" i="7"/>
  <c r="H255" i="7"/>
  <c r="Q254" i="7"/>
  <c r="L254" i="7"/>
  <c r="Q253" i="7"/>
  <c r="L253" i="7"/>
  <c r="H253" i="7"/>
  <c r="U252" i="7"/>
  <c r="U251" i="7" s="1"/>
  <c r="O252" i="7"/>
  <c r="O251" i="7" s="1"/>
  <c r="N252" i="7"/>
  <c r="I252" i="7"/>
  <c r="I251" i="7" s="1"/>
  <c r="F252" i="7"/>
  <c r="F251" i="7" s="1"/>
  <c r="E252" i="7"/>
  <c r="E251" i="7" s="1"/>
  <c r="N251" i="7"/>
  <c r="S249" i="7"/>
  <c r="Q250" i="7"/>
  <c r="L250" i="7"/>
  <c r="U249" i="7"/>
  <c r="T249" i="7"/>
  <c r="O249" i="7"/>
  <c r="N249" i="7"/>
  <c r="K249" i="7"/>
  <c r="J249" i="7"/>
  <c r="I249" i="7"/>
  <c r="H249" i="7"/>
  <c r="G249" i="7"/>
  <c r="F249" i="7"/>
  <c r="E249" i="7"/>
  <c r="D249" i="7"/>
  <c r="Q248" i="7"/>
  <c r="L248" i="7"/>
  <c r="H248" i="7"/>
  <c r="H247" i="7" s="1"/>
  <c r="U247" i="7"/>
  <c r="T247" i="7"/>
  <c r="S247" i="7"/>
  <c r="P247" i="7"/>
  <c r="O247" i="7"/>
  <c r="N247" i="7"/>
  <c r="L247" i="7"/>
  <c r="K247" i="7"/>
  <c r="J247" i="7"/>
  <c r="I247" i="7"/>
  <c r="G247" i="7"/>
  <c r="F247" i="7"/>
  <c r="E247" i="7"/>
  <c r="D247" i="7"/>
  <c r="Q246" i="7"/>
  <c r="L246" i="7"/>
  <c r="H246" i="7"/>
  <c r="U245" i="7"/>
  <c r="T245" i="7"/>
  <c r="S245" i="7"/>
  <c r="P245" i="7"/>
  <c r="O245" i="7"/>
  <c r="N245" i="7"/>
  <c r="L245" i="7"/>
  <c r="K245" i="7"/>
  <c r="J245" i="7"/>
  <c r="I245" i="7"/>
  <c r="F245" i="7"/>
  <c r="E245" i="7"/>
  <c r="D245" i="7"/>
  <c r="Q244" i="7"/>
  <c r="L244" i="7"/>
  <c r="H244" i="7"/>
  <c r="H243" i="7" s="1"/>
  <c r="D243" i="7"/>
  <c r="U243" i="7"/>
  <c r="T243" i="7"/>
  <c r="S243" i="7"/>
  <c r="P243" i="7"/>
  <c r="O243" i="7"/>
  <c r="N243" i="7"/>
  <c r="K243" i="7"/>
  <c r="J243" i="7"/>
  <c r="I243" i="7"/>
  <c r="G243" i="7"/>
  <c r="F243" i="7"/>
  <c r="E243" i="7"/>
  <c r="T241" i="7"/>
  <c r="Q242" i="7"/>
  <c r="L242" i="7"/>
  <c r="L241" i="7" s="1"/>
  <c r="H242" i="7"/>
  <c r="U241" i="7"/>
  <c r="S241" i="7"/>
  <c r="O241" i="7"/>
  <c r="N241" i="7"/>
  <c r="K241" i="7"/>
  <c r="J241" i="7"/>
  <c r="I241" i="7"/>
  <c r="F241" i="7"/>
  <c r="E241" i="7"/>
  <c r="D241" i="7"/>
  <c r="Q240" i="7"/>
  <c r="L240" i="7"/>
  <c r="H240" i="7"/>
  <c r="U239" i="7"/>
  <c r="T239" i="7"/>
  <c r="S239" i="7"/>
  <c r="P239" i="7"/>
  <c r="O239" i="7"/>
  <c r="N239" i="7"/>
  <c r="K239" i="7"/>
  <c r="J239" i="7"/>
  <c r="I239" i="7"/>
  <c r="H239" i="7"/>
  <c r="G239" i="7"/>
  <c r="F239" i="7"/>
  <c r="E239" i="7"/>
  <c r="D239" i="7"/>
  <c r="Q238" i="7"/>
  <c r="L238" i="7"/>
  <c r="H238" i="7"/>
  <c r="U237" i="7"/>
  <c r="T237" i="7"/>
  <c r="S237" i="7"/>
  <c r="P237" i="7"/>
  <c r="O237" i="7"/>
  <c r="N237" i="7"/>
  <c r="L237" i="7"/>
  <c r="K237" i="7"/>
  <c r="J237" i="7"/>
  <c r="I237" i="7"/>
  <c r="G237" i="7"/>
  <c r="F237" i="7"/>
  <c r="E237" i="7"/>
  <c r="D237" i="7"/>
  <c r="Q235" i="7"/>
  <c r="L235" i="7"/>
  <c r="H235" i="7"/>
  <c r="U234" i="7"/>
  <c r="T234" i="7"/>
  <c r="S234" i="7"/>
  <c r="P234" i="7"/>
  <c r="O234" i="7"/>
  <c r="N234" i="7"/>
  <c r="K234" i="7"/>
  <c r="J234" i="7"/>
  <c r="G234" i="7"/>
  <c r="F234" i="7"/>
  <c r="E234" i="7"/>
  <c r="D234" i="7"/>
  <c r="Q233" i="7"/>
  <c r="L233" i="7"/>
  <c r="H233" i="7"/>
  <c r="U232" i="7"/>
  <c r="T232" i="7"/>
  <c r="S232" i="7"/>
  <c r="P232" i="7"/>
  <c r="O232" i="7"/>
  <c r="N232" i="7"/>
  <c r="K232" i="7"/>
  <c r="J232" i="7"/>
  <c r="I232" i="7"/>
  <c r="H232" i="7"/>
  <c r="G232" i="7"/>
  <c r="F232" i="7"/>
  <c r="E232" i="7"/>
  <c r="D232" i="7"/>
  <c r="Q228" i="7"/>
  <c r="L228" i="7"/>
  <c r="H228" i="7"/>
  <c r="U227" i="7"/>
  <c r="T227" i="7"/>
  <c r="T226" i="7" s="1"/>
  <c r="S227" i="7"/>
  <c r="S226" i="7" s="1"/>
  <c r="P227" i="7"/>
  <c r="P226" i="7" s="1"/>
  <c r="O227" i="7"/>
  <c r="O226" i="7" s="1"/>
  <c r="N227" i="7"/>
  <c r="L227" i="7"/>
  <c r="L226" i="7" s="1"/>
  <c r="K227" i="7"/>
  <c r="K226" i="7" s="1"/>
  <c r="J227" i="7"/>
  <c r="J226" i="7" s="1"/>
  <c r="I227" i="7"/>
  <c r="I226" i="7" s="1"/>
  <c r="G227" i="7"/>
  <c r="G226" i="7" s="1"/>
  <c r="F227" i="7"/>
  <c r="E227" i="7"/>
  <c r="E226" i="7" s="1"/>
  <c r="D227" i="7"/>
  <c r="D226" i="7" s="1"/>
  <c r="U226" i="7"/>
  <c r="F226" i="7"/>
  <c r="Q225" i="7"/>
  <c r="L225" i="7"/>
  <c r="H225" i="7"/>
  <c r="Q224" i="7"/>
  <c r="L224" i="7"/>
  <c r="H224" i="7"/>
  <c r="Q223" i="7"/>
  <c r="L223" i="7"/>
  <c r="H223" i="7"/>
  <c r="Q222" i="7"/>
  <c r="L222" i="7"/>
  <c r="H222" i="7"/>
  <c r="U221" i="7"/>
  <c r="T221" i="7"/>
  <c r="P221" i="7"/>
  <c r="O221" i="7"/>
  <c r="K221" i="7"/>
  <c r="J221" i="7"/>
  <c r="I221" i="7"/>
  <c r="G221" i="7"/>
  <c r="F221" i="7"/>
  <c r="E221" i="7"/>
  <c r="D221" i="7"/>
  <c r="Q219" i="7"/>
  <c r="L219" i="7"/>
  <c r="H219" i="7"/>
  <c r="U218" i="7"/>
  <c r="T218" i="7"/>
  <c r="S218" i="7"/>
  <c r="P218" i="7"/>
  <c r="O218" i="7"/>
  <c r="N218" i="7"/>
  <c r="K218" i="7"/>
  <c r="J218" i="7"/>
  <c r="I218" i="7"/>
  <c r="H218" i="7"/>
  <c r="G218" i="7"/>
  <c r="F218" i="7"/>
  <c r="E218" i="7"/>
  <c r="D218" i="7"/>
  <c r="U217" i="7"/>
  <c r="T217" i="7"/>
  <c r="S217" i="7"/>
  <c r="P217" i="7"/>
  <c r="O217" i="7"/>
  <c r="N217" i="7"/>
  <c r="K217" i="7"/>
  <c r="J217" i="7"/>
  <c r="I217" i="7"/>
  <c r="H217" i="7"/>
  <c r="G217" i="7"/>
  <c r="F217" i="7"/>
  <c r="E217" i="7"/>
  <c r="D217" i="7"/>
  <c r="Q216" i="7"/>
  <c r="L216" i="7"/>
  <c r="H216" i="7"/>
  <c r="H215" i="7" s="1"/>
  <c r="U215" i="7"/>
  <c r="T215" i="7"/>
  <c r="S215" i="7"/>
  <c r="P215" i="7"/>
  <c r="O215" i="7"/>
  <c r="N215" i="7"/>
  <c r="L215" i="7"/>
  <c r="K215" i="7"/>
  <c r="J215" i="7"/>
  <c r="I215" i="7"/>
  <c r="G215" i="7"/>
  <c r="F215" i="7"/>
  <c r="E215" i="7"/>
  <c r="D215" i="7"/>
  <c r="Q214" i="7"/>
  <c r="L214" i="7"/>
  <c r="H214" i="7"/>
  <c r="Q213" i="7"/>
  <c r="L213" i="7"/>
  <c r="H213" i="7"/>
  <c r="Q212" i="7"/>
  <c r="L212" i="7"/>
  <c r="H212" i="7"/>
  <c r="Q211" i="7"/>
  <c r="L211" i="7"/>
  <c r="H211" i="7"/>
  <c r="Q210" i="7"/>
  <c r="L210" i="7"/>
  <c r="H210" i="7"/>
  <c r="Q209" i="7"/>
  <c r="L209" i="7"/>
  <c r="Q208" i="7"/>
  <c r="L208" i="7"/>
  <c r="Q207" i="7"/>
  <c r="L207" i="7"/>
  <c r="U206" i="7"/>
  <c r="U205" i="7" s="1"/>
  <c r="T206" i="7"/>
  <c r="S206" i="7"/>
  <c r="S205" i="7" s="1"/>
  <c r="P206" i="7"/>
  <c r="P205" i="7" s="1"/>
  <c r="O206" i="7"/>
  <c r="N206" i="7"/>
  <c r="N205" i="7" s="1"/>
  <c r="K206" i="7"/>
  <c r="K205" i="7" s="1"/>
  <c r="J206" i="7"/>
  <c r="J205" i="7" s="1"/>
  <c r="I206" i="7"/>
  <c r="I205" i="7" s="1"/>
  <c r="G206" i="7"/>
  <c r="G205" i="7" s="1"/>
  <c r="F206" i="7"/>
  <c r="F205" i="7" s="1"/>
  <c r="E206" i="7"/>
  <c r="E205" i="7" s="1"/>
  <c r="D206" i="7"/>
  <c r="T205" i="7"/>
  <c r="Q204" i="7"/>
  <c r="L204" i="7"/>
  <c r="H204" i="7"/>
  <c r="H203" i="7" s="1"/>
  <c r="U203" i="7"/>
  <c r="T203" i="7"/>
  <c r="S203" i="7"/>
  <c r="P203" i="7"/>
  <c r="O203" i="7"/>
  <c r="N203" i="7"/>
  <c r="L203" i="7"/>
  <c r="K203" i="7"/>
  <c r="J203" i="7"/>
  <c r="I203" i="7"/>
  <c r="G203" i="7"/>
  <c r="F203" i="7"/>
  <c r="E203" i="7"/>
  <c r="D203" i="7"/>
  <c r="Q202" i="7"/>
  <c r="U201" i="7"/>
  <c r="T201" i="7"/>
  <c r="S201" i="7"/>
  <c r="P201" i="7"/>
  <c r="O201" i="7"/>
  <c r="N201" i="7"/>
  <c r="M201" i="7"/>
  <c r="L201" i="7"/>
  <c r="K201" i="7"/>
  <c r="J201" i="7"/>
  <c r="I201" i="7"/>
  <c r="H201" i="7"/>
  <c r="H200" i="7" s="1"/>
  <c r="H198" i="7" s="1"/>
  <c r="G201" i="7"/>
  <c r="F201" i="7"/>
  <c r="E201" i="7"/>
  <c r="D201" i="7"/>
  <c r="Q199" i="7"/>
  <c r="Q198" i="7" s="1"/>
  <c r="L199" i="7"/>
  <c r="H199" i="7"/>
  <c r="Q196" i="7"/>
  <c r="L196" i="7"/>
  <c r="H196" i="7"/>
  <c r="Q195" i="7"/>
  <c r="L195" i="7"/>
  <c r="H195" i="7"/>
  <c r="Q194" i="7"/>
  <c r="L194" i="7"/>
  <c r="H194" i="7"/>
  <c r="Q193" i="7"/>
  <c r="L193" i="7"/>
  <c r="H193" i="7"/>
  <c r="Q192" i="7"/>
  <c r="L192" i="7"/>
  <c r="H192" i="7"/>
  <c r="J191" i="7"/>
  <c r="F191" i="7"/>
  <c r="E191" i="7"/>
  <c r="D191" i="7"/>
  <c r="Q190" i="7"/>
  <c r="L190" i="7"/>
  <c r="H190" i="7"/>
  <c r="Q189" i="7"/>
  <c r="L189" i="7"/>
  <c r="H189" i="7"/>
  <c r="Q188" i="7"/>
  <c r="L188" i="7"/>
  <c r="H188" i="7"/>
  <c r="Q187" i="7"/>
  <c r="L187" i="7"/>
  <c r="H187" i="7"/>
  <c r="U186" i="7"/>
  <c r="T186" i="7"/>
  <c r="S186" i="7"/>
  <c r="P186" i="7"/>
  <c r="O186" i="7"/>
  <c r="N186" i="7"/>
  <c r="K186" i="7"/>
  <c r="J186" i="7"/>
  <c r="I186" i="7"/>
  <c r="G186" i="7"/>
  <c r="F186" i="7"/>
  <c r="E186" i="7"/>
  <c r="D186" i="7"/>
  <c r="Q184" i="7"/>
  <c r="L184" i="7"/>
  <c r="H184" i="7"/>
  <c r="U183" i="7"/>
  <c r="T183" i="7"/>
  <c r="S183" i="7"/>
  <c r="P183" i="7"/>
  <c r="O183" i="7"/>
  <c r="N183" i="7"/>
  <c r="K183" i="7"/>
  <c r="J183" i="7"/>
  <c r="I183" i="7"/>
  <c r="H183" i="7"/>
  <c r="G183" i="7"/>
  <c r="F183" i="7"/>
  <c r="E183" i="7"/>
  <c r="D183" i="7"/>
  <c r="Q182" i="7"/>
  <c r="J180" i="7"/>
  <c r="E180" i="7"/>
  <c r="Q181" i="7"/>
  <c r="L181" i="7"/>
  <c r="H181" i="7"/>
  <c r="U180" i="7"/>
  <c r="T180" i="7"/>
  <c r="S180" i="7"/>
  <c r="P180" i="7"/>
  <c r="O180" i="7"/>
  <c r="N180" i="7"/>
  <c r="K180" i="7"/>
  <c r="G180" i="7"/>
  <c r="D180" i="7"/>
  <c r="Q179" i="7"/>
  <c r="G177" i="7"/>
  <c r="Q178" i="7"/>
  <c r="L178" i="7"/>
  <c r="H178" i="7"/>
  <c r="U177" i="7"/>
  <c r="T177" i="7"/>
  <c r="S177" i="7"/>
  <c r="P177" i="7"/>
  <c r="O177" i="7"/>
  <c r="N177" i="7"/>
  <c r="K177" i="7"/>
  <c r="J177" i="7"/>
  <c r="E177" i="7"/>
  <c r="D177" i="7"/>
  <c r="Q176" i="7"/>
  <c r="L176" i="7"/>
  <c r="L175" i="7" s="1"/>
  <c r="H176" i="7"/>
  <c r="U175" i="7"/>
  <c r="T175" i="7"/>
  <c r="S175" i="7"/>
  <c r="P175" i="7"/>
  <c r="O175" i="7"/>
  <c r="N175" i="7"/>
  <c r="K175" i="7"/>
  <c r="J175" i="7"/>
  <c r="I175" i="7"/>
  <c r="H175" i="7"/>
  <c r="G175" i="7"/>
  <c r="F175" i="7"/>
  <c r="E175" i="7"/>
  <c r="D175" i="7"/>
  <c r="Q174" i="7"/>
  <c r="R174" i="7" s="1"/>
  <c r="U173" i="7"/>
  <c r="T173" i="7"/>
  <c r="S173" i="7"/>
  <c r="P173" i="7"/>
  <c r="O173" i="7"/>
  <c r="N173" i="7"/>
  <c r="M173" i="7"/>
  <c r="L173" i="7"/>
  <c r="K173" i="7"/>
  <c r="J173" i="7"/>
  <c r="I173" i="7"/>
  <c r="H173" i="7"/>
  <c r="G173" i="7"/>
  <c r="F173" i="7"/>
  <c r="E173" i="7"/>
  <c r="D173" i="7"/>
  <c r="Q172" i="7"/>
  <c r="L172" i="7"/>
  <c r="H172" i="7"/>
  <c r="Q171" i="7"/>
  <c r="L171" i="7"/>
  <c r="H171" i="7"/>
  <c r="U170" i="7"/>
  <c r="T170" i="7"/>
  <c r="S170" i="7"/>
  <c r="P170" i="7"/>
  <c r="O170" i="7"/>
  <c r="N170" i="7"/>
  <c r="K170" i="7"/>
  <c r="J170" i="7"/>
  <c r="I170" i="7"/>
  <c r="G170" i="7"/>
  <c r="F170" i="7"/>
  <c r="E170" i="7"/>
  <c r="D170" i="7"/>
  <c r="Q169" i="7"/>
  <c r="L169" i="7"/>
  <c r="L168" i="7" s="1"/>
  <c r="H169" i="7"/>
  <c r="H168" i="7" s="1"/>
  <c r="U168" i="7"/>
  <c r="T168" i="7"/>
  <c r="S168" i="7"/>
  <c r="P168" i="7"/>
  <c r="O168" i="7"/>
  <c r="N168" i="7"/>
  <c r="K168" i="7"/>
  <c r="J168" i="7"/>
  <c r="I168" i="7"/>
  <c r="G168" i="7"/>
  <c r="F168" i="7"/>
  <c r="E168" i="7"/>
  <c r="D168" i="7"/>
  <c r="Q167" i="7"/>
  <c r="L167" i="7"/>
  <c r="L166" i="7" s="1"/>
  <c r="H167" i="7"/>
  <c r="H166" i="7" s="1"/>
  <c r="U166" i="7"/>
  <c r="T166" i="7"/>
  <c r="S166" i="7"/>
  <c r="P166" i="7"/>
  <c r="O166" i="7"/>
  <c r="N166" i="7"/>
  <c r="K166" i="7"/>
  <c r="J166" i="7"/>
  <c r="I166" i="7"/>
  <c r="G166" i="7"/>
  <c r="F166" i="7"/>
  <c r="E166" i="7"/>
  <c r="D166" i="7"/>
  <c r="Q165" i="7"/>
  <c r="L165" i="7"/>
  <c r="H165" i="7"/>
  <c r="H164" i="7" s="1"/>
  <c r="U164" i="7"/>
  <c r="T164" i="7"/>
  <c r="S164" i="7"/>
  <c r="P164" i="7"/>
  <c r="O164" i="7"/>
  <c r="N164" i="7"/>
  <c r="L164" i="7"/>
  <c r="K164" i="7"/>
  <c r="J164" i="7"/>
  <c r="I164" i="7"/>
  <c r="G164" i="7"/>
  <c r="F164" i="7"/>
  <c r="E164" i="7"/>
  <c r="D164" i="7"/>
  <c r="Q161" i="7"/>
  <c r="U160" i="7"/>
  <c r="T160" i="7"/>
  <c r="S160" i="7"/>
  <c r="P160" i="7"/>
  <c r="O160" i="7"/>
  <c r="N160" i="7"/>
  <c r="M160" i="7"/>
  <c r="L160" i="7"/>
  <c r="K160" i="7"/>
  <c r="J160" i="7"/>
  <c r="I160" i="7"/>
  <c r="H160" i="7"/>
  <c r="G160" i="7"/>
  <c r="F160" i="7"/>
  <c r="E160" i="7"/>
  <c r="D160" i="7"/>
  <c r="Q159" i="7"/>
  <c r="L159" i="7"/>
  <c r="L158" i="7" s="1"/>
  <c r="F158" i="7"/>
  <c r="U158" i="7"/>
  <c r="T158" i="7"/>
  <c r="S158" i="7"/>
  <c r="P158" i="7"/>
  <c r="O158" i="7"/>
  <c r="K158" i="7"/>
  <c r="J158" i="7"/>
  <c r="I158" i="7"/>
  <c r="G158" i="7"/>
  <c r="E158" i="7"/>
  <c r="D158" i="7"/>
  <c r="I155" i="7"/>
  <c r="G155" i="7"/>
  <c r="H157" i="7"/>
  <c r="Q156" i="7"/>
  <c r="L156" i="7"/>
  <c r="H156" i="7"/>
  <c r="U155" i="7"/>
  <c r="T155" i="7"/>
  <c r="S155" i="7"/>
  <c r="P155" i="7"/>
  <c r="N155" i="7"/>
  <c r="K155" i="7"/>
  <c r="J155" i="7"/>
  <c r="E155" i="7"/>
  <c r="D155" i="7"/>
  <c r="Q154" i="7"/>
  <c r="I152" i="7"/>
  <c r="Q153" i="7"/>
  <c r="L153" i="7"/>
  <c r="H153" i="7"/>
  <c r="U152" i="7"/>
  <c r="T152" i="7"/>
  <c r="S152" i="7"/>
  <c r="P152" i="7"/>
  <c r="O152" i="7"/>
  <c r="N152" i="7"/>
  <c r="K152" i="7"/>
  <c r="J152" i="7"/>
  <c r="F152" i="7"/>
  <c r="E152" i="7"/>
  <c r="D152" i="7"/>
  <c r="Q151" i="7"/>
  <c r="I149" i="7"/>
  <c r="Q150" i="7"/>
  <c r="L150" i="7"/>
  <c r="H150" i="7"/>
  <c r="U149" i="7"/>
  <c r="T149" i="7"/>
  <c r="S149" i="7"/>
  <c r="P149" i="7"/>
  <c r="O149" i="7"/>
  <c r="N149" i="7"/>
  <c r="K149" i="7"/>
  <c r="J149" i="7"/>
  <c r="G149" i="7"/>
  <c r="F149" i="7"/>
  <c r="E149" i="7"/>
  <c r="Q146" i="7"/>
  <c r="L146" i="7"/>
  <c r="L145" i="7" s="1"/>
  <c r="H146" i="7"/>
  <c r="H145" i="7" s="1"/>
  <c r="U145" i="7"/>
  <c r="T145" i="7"/>
  <c r="S145" i="7"/>
  <c r="P145" i="7"/>
  <c r="O145" i="7"/>
  <c r="N145" i="7"/>
  <c r="K145" i="7"/>
  <c r="J145" i="7"/>
  <c r="I145" i="7"/>
  <c r="G145" i="7"/>
  <c r="F145" i="7"/>
  <c r="E145" i="7"/>
  <c r="D145" i="7"/>
  <c r="Q144" i="7"/>
  <c r="L144" i="7"/>
  <c r="H144" i="7"/>
  <c r="U143" i="7"/>
  <c r="T143" i="7"/>
  <c r="S143" i="7"/>
  <c r="P143" i="7"/>
  <c r="O143" i="7"/>
  <c r="N143" i="7"/>
  <c r="L143" i="7"/>
  <c r="K143" i="7"/>
  <c r="J143" i="7"/>
  <c r="I143" i="7"/>
  <c r="G143" i="7"/>
  <c r="F143" i="7"/>
  <c r="E143" i="7"/>
  <c r="D143" i="7"/>
  <c r="Q139" i="7"/>
  <c r="L139" i="7"/>
  <c r="H139" i="7"/>
  <c r="U138" i="7"/>
  <c r="U137" i="7" s="1"/>
  <c r="T138" i="7"/>
  <c r="T137" i="7" s="1"/>
  <c r="S138" i="7"/>
  <c r="S137" i="7" s="1"/>
  <c r="P138" i="7"/>
  <c r="P137" i="7" s="1"/>
  <c r="O138" i="7"/>
  <c r="O137" i="7" s="1"/>
  <c r="N138" i="7"/>
  <c r="N137" i="7" s="1"/>
  <c r="L138" i="7"/>
  <c r="L137" i="7" s="1"/>
  <c r="K138" i="7"/>
  <c r="K137" i="7" s="1"/>
  <c r="J138" i="7"/>
  <c r="J137" i="7" s="1"/>
  <c r="I138" i="7"/>
  <c r="I137" i="7" s="1"/>
  <c r="G138" i="7"/>
  <c r="G137" i="7" s="1"/>
  <c r="F138" i="7"/>
  <c r="F137" i="7" s="1"/>
  <c r="E138" i="7"/>
  <c r="E137" i="7" s="1"/>
  <c r="D138" i="7"/>
  <c r="D137" i="7" s="1"/>
  <c r="Q135" i="7"/>
  <c r="L135" i="7"/>
  <c r="H135" i="7"/>
  <c r="Q134" i="7"/>
  <c r="L134" i="7"/>
  <c r="H134" i="7"/>
  <c r="D126" i="7"/>
  <c r="D125" i="7" s="1"/>
  <c r="Q133" i="7"/>
  <c r="L133" i="7"/>
  <c r="H133" i="7"/>
  <c r="Q132" i="7"/>
  <c r="L132" i="7"/>
  <c r="H132" i="7"/>
  <c r="Q131" i="7"/>
  <c r="L131" i="7"/>
  <c r="H131" i="7"/>
  <c r="Q130" i="7"/>
  <c r="L130" i="7"/>
  <c r="H130" i="7"/>
  <c r="Q129" i="7"/>
  <c r="L129" i="7"/>
  <c r="H129" i="7"/>
  <c r="U126" i="7"/>
  <c r="U125" i="7" s="1"/>
  <c r="T126" i="7"/>
  <c r="T125" i="7" s="1"/>
  <c r="S126" i="7"/>
  <c r="S125" i="7" s="1"/>
  <c r="P126" i="7"/>
  <c r="P125" i="7" s="1"/>
  <c r="N126" i="7"/>
  <c r="N125" i="7" s="1"/>
  <c r="K126" i="7"/>
  <c r="K125" i="7" s="1"/>
  <c r="J126" i="7"/>
  <c r="J125" i="7" s="1"/>
  <c r="I126" i="7"/>
  <c r="I125" i="7" s="1"/>
  <c r="G126" i="7"/>
  <c r="G125" i="7" s="1"/>
  <c r="F126" i="7"/>
  <c r="F125" i="7" s="1"/>
  <c r="E126" i="7"/>
  <c r="E125" i="7" s="1"/>
  <c r="O126" i="7"/>
  <c r="O125" i="7" s="1"/>
  <c r="Q124" i="7"/>
  <c r="L124" i="7"/>
  <c r="H124" i="7"/>
  <c r="H123" i="7" s="1"/>
  <c r="H122" i="7" s="1"/>
  <c r="H121" i="7" s="1"/>
  <c r="U123" i="7"/>
  <c r="U122" i="7" s="1"/>
  <c r="U121" i="7" s="1"/>
  <c r="T123" i="7"/>
  <c r="T122" i="7" s="1"/>
  <c r="T121" i="7" s="1"/>
  <c r="S123" i="7"/>
  <c r="S122" i="7" s="1"/>
  <c r="S121" i="7" s="1"/>
  <c r="P123" i="7"/>
  <c r="P122" i="7" s="1"/>
  <c r="P121" i="7" s="1"/>
  <c r="O123" i="7"/>
  <c r="O122" i="7" s="1"/>
  <c r="O121" i="7" s="1"/>
  <c r="N123" i="7"/>
  <c r="N122" i="7" s="1"/>
  <c r="N121" i="7" s="1"/>
  <c r="L123" i="7"/>
  <c r="L122" i="7" s="1"/>
  <c r="L121" i="7" s="1"/>
  <c r="K123" i="7"/>
  <c r="K122" i="7" s="1"/>
  <c r="K121" i="7" s="1"/>
  <c r="J123" i="7"/>
  <c r="J122" i="7" s="1"/>
  <c r="J121" i="7" s="1"/>
  <c r="I123" i="7"/>
  <c r="I122" i="7" s="1"/>
  <c r="I121" i="7" s="1"/>
  <c r="G123" i="7"/>
  <c r="G122" i="7" s="1"/>
  <c r="G121" i="7" s="1"/>
  <c r="F123" i="7"/>
  <c r="F122" i="7" s="1"/>
  <c r="F121" i="7" s="1"/>
  <c r="E123" i="7"/>
  <c r="E122" i="7" s="1"/>
  <c r="E121" i="7" s="1"/>
  <c r="D123" i="7"/>
  <c r="D122" i="7" s="1"/>
  <c r="D121" i="7" s="1"/>
  <c r="Q119" i="7"/>
  <c r="L119" i="7"/>
  <c r="H119" i="7"/>
  <c r="U118" i="7"/>
  <c r="T118" i="7"/>
  <c r="S118" i="7"/>
  <c r="P118" i="7"/>
  <c r="O118" i="7"/>
  <c r="N118" i="7"/>
  <c r="K118" i="7"/>
  <c r="J118" i="7"/>
  <c r="I118" i="7"/>
  <c r="H118" i="7"/>
  <c r="G118" i="7"/>
  <c r="F118" i="7"/>
  <c r="E118" i="7"/>
  <c r="D118" i="7"/>
  <c r="U117" i="7"/>
  <c r="T117" i="7"/>
  <c r="S117" i="7"/>
  <c r="P117" i="7"/>
  <c r="O117" i="7"/>
  <c r="N117" i="7"/>
  <c r="K117" i="7"/>
  <c r="J117" i="7"/>
  <c r="I117" i="7"/>
  <c r="H117" i="7"/>
  <c r="G117" i="7"/>
  <c r="F117" i="7"/>
  <c r="E117" i="7"/>
  <c r="D117" i="7"/>
  <c r="Q116" i="7"/>
  <c r="L116" i="7"/>
  <c r="H116" i="7"/>
  <c r="Q115" i="7"/>
  <c r="L115" i="7"/>
  <c r="H115" i="7"/>
  <c r="Q114" i="7"/>
  <c r="L114" i="7"/>
  <c r="H114" i="7"/>
  <c r="D113" i="7"/>
  <c r="D110" i="7" s="1"/>
  <c r="U113" i="7"/>
  <c r="U110" i="7" s="1"/>
  <c r="U109" i="7" s="1"/>
  <c r="T113" i="7"/>
  <c r="T110" i="7" s="1"/>
  <c r="T109" i="7" s="1"/>
  <c r="S113" i="7"/>
  <c r="P113" i="7"/>
  <c r="P110" i="7" s="1"/>
  <c r="P109" i="7" s="1"/>
  <c r="O113" i="7"/>
  <c r="O110" i="7" s="1"/>
  <c r="O109" i="7" s="1"/>
  <c r="N113" i="7"/>
  <c r="N110" i="7" s="1"/>
  <c r="N109" i="7" s="1"/>
  <c r="K113" i="7"/>
  <c r="K110" i="7" s="1"/>
  <c r="K109" i="7" s="1"/>
  <c r="J113" i="7"/>
  <c r="J110" i="7" s="1"/>
  <c r="J109" i="7" s="1"/>
  <c r="I113" i="7"/>
  <c r="I110" i="7" s="1"/>
  <c r="I109" i="7" s="1"/>
  <c r="G113" i="7"/>
  <c r="G110" i="7" s="1"/>
  <c r="F113" i="7"/>
  <c r="F110" i="7" s="1"/>
  <c r="E113" i="7"/>
  <c r="E110" i="7" s="1"/>
  <c r="Q112" i="7"/>
  <c r="L112" i="7"/>
  <c r="H112" i="7"/>
  <c r="Q111" i="7"/>
  <c r="L111" i="7"/>
  <c r="H111" i="7"/>
  <c r="S110" i="7"/>
  <c r="S109" i="7" s="1"/>
  <c r="Q108" i="7"/>
  <c r="L108" i="7"/>
  <c r="H108" i="7"/>
  <c r="Q107" i="7"/>
  <c r="V107" i="7" s="1"/>
  <c r="W107" i="7" s="1"/>
  <c r="L107" i="7"/>
  <c r="H107" i="7"/>
  <c r="U106" i="7"/>
  <c r="T106" i="7"/>
  <c r="S106" i="7"/>
  <c r="P106" i="7"/>
  <c r="O106" i="7"/>
  <c r="N106" i="7"/>
  <c r="K106" i="7"/>
  <c r="J106" i="7"/>
  <c r="I106" i="7"/>
  <c r="G106" i="7"/>
  <c r="F106" i="7"/>
  <c r="E106" i="7"/>
  <c r="Q105" i="7"/>
  <c r="L105" i="7"/>
  <c r="H105" i="7"/>
  <c r="Q104" i="7"/>
  <c r="L104" i="7"/>
  <c r="H104" i="7"/>
  <c r="U103" i="7"/>
  <c r="T103" i="7"/>
  <c r="S103" i="7"/>
  <c r="P103" i="7"/>
  <c r="O103" i="7"/>
  <c r="N103" i="7"/>
  <c r="K103" i="7"/>
  <c r="J103" i="7"/>
  <c r="I103" i="7"/>
  <c r="G103" i="7"/>
  <c r="F103" i="7"/>
  <c r="E103" i="7"/>
  <c r="D103" i="7"/>
  <c r="Q102" i="7"/>
  <c r="V102" i="7" s="1"/>
  <c r="Q101" i="7"/>
  <c r="L101" i="7"/>
  <c r="H101" i="7"/>
  <c r="Q100" i="7"/>
  <c r="L100" i="7"/>
  <c r="H100" i="7"/>
  <c r="U99" i="7"/>
  <c r="T99" i="7"/>
  <c r="S99" i="7"/>
  <c r="P99" i="7"/>
  <c r="O99" i="7"/>
  <c r="N99" i="7"/>
  <c r="K99" i="7"/>
  <c r="J99" i="7"/>
  <c r="I99" i="7"/>
  <c r="G99" i="7"/>
  <c r="F99" i="7"/>
  <c r="E99" i="7"/>
  <c r="D99" i="7"/>
  <c r="Q96" i="7"/>
  <c r="L96" i="7"/>
  <c r="H96" i="7"/>
  <c r="Q95" i="7"/>
  <c r="L95" i="7"/>
  <c r="H95" i="7"/>
  <c r="D94" i="7"/>
  <c r="D93" i="7" s="1"/>
  <c r="D92" i="7" s="1"/>
  <c r="U94" i="7"/>
  <c r="U93" i="7" s="1"/>
  <c r="U92" i="7" s="1"/>
  <c r="T94" i="7"/>
  <c r="T93" i="7" s="1"/>
  <c r="T92" i="7" s="1"/>
  <c r="S94" i="7"/>
  <c r="S93" i="7" s="1"/>
  <c r="S92" i="7" s="1"/>
  <c r="P94" i="7"/>
  <c r="P93" i="7" s="1"/>
  <c r="P92" i="7" s="1"/>
  <c r="O94" i="7"/>
  <c r="N94" i="7"/>
  <c r="N93" i="7" s="1"/>
  <c r="N92" i="7" s="1"/>
  <c r="K94" i="7"/>
  <c r="K93" i="7" s="1"/>
  <c r="K92" i="7" s="1"/>
  <c r="J94" i="7"/>
  <c r="J93" i="7" s="1"/>
  <c r="J92" i="7" s="1"/>
  <c r="I94" i="7"/>
  <c r="I93" i="7" s="1"/>
  <c r="I92" i="7" s="1"/>
  <c r="G94" i="7"/>
  <c r="G93" i="7" s="1"/>
  <c r="G92" i="7" s="1"/>
  <c r="F94" i="7"/>
  <c r="F93" i="7" s="1"/>
  <c r="F92" i="7" s="1"/>
  <c r="E94" i="7"/>
  <c r="E93" i="7" s="1"/>
  <c r="E92" i="7" s="1"/>
  <c r="O93" i="7"/>
  <c r="O92" i="7" s="1"/>
  <c r="Q90" i="7"/>
  <c r="L90" i="7"/>
  <c r="H90" i="7"/>
  <c r="U89" i="7"/>
  <c r="U88" i="7" s="1"/>
  <c r="T89" i="7"/>
  <c r="T88" i="7" s="1"/>
  <c r="S89" i="7"/>
  <c r="S88" i="7" s="1"/>
  <c r="P89" i="7"/>
  <c r="P88" i="7" s="1"/>
  <c r="O89" i="7"/>
  <c r="O88" i="7" s="1"/>
  <c r="N89" i="7"/>
  <c r="L89" i="7"/>
  <c r="L88" i="7" s="1"/>
  <c r="K89" i="7"/>
  <c r="K88" i="7" s="1"/>
  <c r="J89" i="7"/>
  <c r="J88" i="7" s="1"/>
  <c r="I89" i="7"/>
  <c r="I88" i="7" s="1"/>
  <c r="G89" i="7"/>
  <c r="G88" i="7" s="1"/>
  <c r="F89" i="7"/>
  <c r="F88" i="7" s="1"/>
  <c r="E89" i="7"/>
  <c r="E88" i="7" s="1"/>
  <c r="D89" i="7"/>
  <c r="D88" i="7" s="1"/>
  <c r="Q84" i="7"/>
  <c r="L84" i="7"/>
  <c r="H84" i="7"/>
  <c r="H83" i="7" s="1"/>
  <c r="H82" i="7" s="1"/>
  <c r="D83" i="7"/>
  <c r="D82" i="7" s="1"/>
  <c r="U83" i="7"/>
  <c r="U82" i="7" s="1"/>
  <c r="T83" i="7"/>
  <c r="T82" i="7" s="1"/>
  <c r="S83" i="7"/>
  <c r="S82" i="7" s="1"/>
  <c r="P83" i="7"/>
  <c r="P82" i="7" s="1"/>
  <c r="O83" i="7"/>
  <c r="N83" i="7"/>
  <c r="N82" i="7" s="1"/>
  <c r="K83" i="7"/>
  <c r="K82" i="7" s="1"/>
  <c r="J83" i="7"/>
  <c r="J82" i="7" s="1"/>
  <c r="I83" i="7"/>
  <c r="I82" i="7" s="1"/>
  <c r="G83" i="7"/>
  <c r="G82" i="7" s="1"/>
  <c r="F83" i="7"/>
  <c r="F82" i="7" s="1"/>
  <c r="E83" i="7"/>
  <c r="E82" i="7" s="1"/>
  <c r="Q80" i="7"/>
  <c r="L80" i="7"/>
  <c r="L79" i="7" s="1"/>
  <c r="H80" i="7"/>
  <c r="U79" i="7"/>
  <c r="T79" i="7"/>
  <c r="S79" i="7"/>
  <c r="P79" i="7"/>
  <c r="O79" i="7"/>
  <c r="N79" i="7"/>
  <c r="K79" i="7"/>
  <c r="J79" i="7"/>
  <c r="I79" i="7"/>
  <c r="G79" i="7"/>
  <c r="F79" i="7"/>
  <c r="E79" i="7"/>
  <c r="Q77" i="7"/>
  <c r="L77" i="7"/>
  <c r="H77" i="7"/>
  <c r="H76" i="7" s="1"/>
  <c r="U76" i="7"/>
  <c r="T76" i="7"/>
  <c r="S76" i="7"/>
  <c r="P76" i="7"/>
  <c r="O76" i="7"/>
  <c r="N76" i="7"/>
  <c r="K76" i="7"/>
  <c r="J76" i="7"/>
  <c r="I76" i="7"/>
  <c r="G76" i="7"/>
  <c r="F76" i="7"/>
  <c r="E76" i="7"/>
  <c r="Q74" i="7"/>
  <c r="L74" i="7"/>
  <c r="H74" i="7"/>
  <c r="H73" i="7" s="1"/>
  <c r="U73" i="7"/>
  <c r="T73" i="7"/>
  <c r="S73" i="7"/>
  <c r="P73" i="7"/>
  <c r="O73" i="7"/>
  <c r="N73" i="7"/>
  <c r="L73" i="7"/>
  <c r="K73" i="7"/>
  <c r="J73" i="7"/>
  <c r="I73" i="7"/>
  <c r="G73" i="7"/>
  <c r="F73" i="7"/>
  <c r="E73" i="7"/>
  <c r="D73" i="7"/>
  <c r="D72" i="7" s="1"/>
  <c r="Q70" i="7"/>
  <c r="L70" i="7"/>
  <c r="H70" i="7"/>
  <c r="U69" i="7"/>
  <c r="T69" i="7"/>
  <c r="S69" i="7"/>
  <c r="P69" i="7"/>
  <c r="O69" i="7"/>
  <c r="N69" i="7"/>
  <c r="L69" i="7"/>
  <c r="K69" i="7"/>
  <c r="J69" i="7"/>
  <c r="I69" i="7"/>
  <c r="G69" i="7"/>
  <c r="F69" i="7"/>
  <c r="E69" i="7"/>
  <c r="D69" i="7"/>
  <c r="Q68" i="7"/>
  <c r="L68" i="7"/>
  <c r="H68" i="7"/>
  <c r="H67" i="7" s="1"/>
  <c r="U67" i="7"/>
  <c r="U65" i="7" s="1"/>
  <c r="T67" i="7"/>
  <c r="T65" i="7" s="1"/>
  <c r="S67" i="7"/>
  <c r="S65" i="7" s="1"/>
  <c r="P67" i="7"/>
  <c r="P65" i="7" s="1"/>
  <c r="O67" i="7"/>
  <c r="O65" i="7" s="1"/>
  <c r="N67" i="7"/>
  <c r="L67" i="7"/>
  <c r="K67" i="7"/>
  <c r="K65" i="7" s="1"/>
  <c r="J67" i="7"/>
  <c r="J65" i="7" s="1"/>
  <c r="I67" i="7"/>
  <c r="G67" i="7"/>
  <c r="G65" i="7" s="1"/>
  <c r="F67" i="7"/>
  <c r="F65" i="7" s="1"/>
  <c r="E67" i="7"/>
  <c r="E65" i="7" s="1"/>
  <c r="D67" i="7"/>
  <c r="D65" i="7" s="1"/>
  <c r="Q66" i="7"/>
  <c r="L66" i="7"/>
  <c r="H66" i="7"/>
  <c r="I65" i="7"/>
  <c r="Q63" i="7"/>
  <c r="L63" i="7"/>
  <c r="H63" i="7"/>
  <c r="U62" i="7"/>
  <c r="U59" i="7" s="1"/>
  <c r="T62" i="7"/>
  <c r="S62" i="7"/>
  <c r="S59" i="7" s="1"/>
  <c r="P62" i="7"/>
  <c r="P59" i="7" s="1"/>
  <c r="O62" i="7"/>
  <c r="N62" i="7"/>
  <c r="N59" i="7" s="1"/>
  <c r="K62" i="7"/>
  <c r="K59" i="7" s="1"/>
  <c r="J62" i="7"/>
  <c r="J59" i="7" s="1"/>
  <c r="I62" i="7"/>
  <c r="I59" i="7" s="1"/>
  <c r="H62" i="7"/>
  <c r="G62" i="7"/>
  <c r="G59" i="7" s="1"/>
  <c r="F62" i="7"/>
  <c r="F59" i="7" s="1"/>
  <c r="E62" i="7"/>
  <c r="E59" i="7" s="1"/>
  <c r="D62" i="7"/>
  <c r="D59" i="7" s="1"/>
  <c r="Q60" i="7"/>
  <c r="R60" i="7" s="1"/>
  <c r="L60" i="7"/>
  <c r="H60" i="7"/>
  <c r="T59" i="7"/>
  <c r="Q58" i="7"/>
  <c r="L58" i="7"/>
  <c r="H58" i="7"/>
  <c r="U57" i="7"/>
  <c r="T57" i="7"/>
  <c r="S57" i="7"/>
  <c r="P57" i="7"/>
  <c r="O57" i="7"/>
  <c r="N57" i="7"/>
  <c r="K57" i="7"/>
  <c r="J57" i="7"/>
  <c r="I57" i="7"/>
  <c r="H57" i="7"/>
  <c r="G57" i="7"/>
  <c r="F57" i="7"/>
  <c r="E57" i="7"/>
  <c r="D57" i="7"/>
  <c r="Q55" i="7"/>
  <c r="L55" i="7"/>
  <c r="L54" i="7" s="1"/>
  <c r="H55" i="7"/>
  <c r="H54" i="7" s="1"/>
  <c r="U54" i="7"/>
  <c r="T54" i="7"/>
  <c r="S54" i="7"/>
  <c r="P54" i="7"/>
  <c r="O54" i="7"/>
  <c r="N54" i="7"/>
  <c r="K54" i="7"/>
  <c r="J54" i="7"/>
  <c r="I54" i="7"/>
  <c r="G54" i="7"/>
  <c r="F54" i="7"/>
  <c r="E54" i="7"/>
  <c r="D54" i="7"/>
  <c r="D51" i="7" s="1"/>
  <c r="Q53" i="7"/>
  <c r="L53" i="7"/>
  <c r="L52" i="7" s="1"/>
  <c r="H53" i="7"/>
  <c r="H52" i="7" s="1"/>
  <c r="U52" i="7"/>
  <c r="T52" i="7"/>
  <c r="S52" i="7"/>
  <c r="P52" i="7"/>
  <c r="Q50" i="7"/>
  <c r="L50" i="7"/>
  <c r="L49" i="7" s="1"/>
  <c r="H50" i="7"/>
  <c r="U49" i="7"/>
  <c r="T49" i="7"/>
  <c r="S49" i="7"/>
  <c r="P49" i="7"/>
  <c r="O49" i="7"/>
  <c r="N49" i="7"/>
  <c r="K49" i="7"/>
  <c r="J49" i="7"/>
  <c r="I49" i="7"/>
  <c r="H49" i="7"/>
  <c r="G49" i="7"/>
  <c r="F49" i="7"/>
  <c r="E49" i="7"/>
  <c r="D49" i="7"/>
  <c r="Q47" i="7"/>
  <c r="L47" i="7"/>
  <c r="H47" i="7"/>
  <c r="U46" i="7"/>
  <c r="T46" i="7"/>
  <c r="S46" i="7"/>
  <c r="P46" i="7"/>
  <c r="O46" i="7"/>
  <c r="N46" i="7"/>
  <c r="L46" i="7"/>
  <c r="K46" i="7"/>
  <c r="J46" i="7"/>
  <c r="I46" i="7"/>
  <c r="G46" i="7"/>
  <c r="F46" i="7"/>
  <c r="E46" i="7"/>
  <c r="D46" i="7"/>
  <c r="Q45" i="7"/>
  <c r="L45" i="7"/>
  <c r="L44" i="7" s="1"/>
  <c r="H45" i="7"/>
  <c r="H44" i="7" s="1"/>
  <c r="U44" i="7"/>
  <c r="T44" i="7"/>
  <c r="S44" i="7"/>
  <c r="P44" i="7"/>
  <c r="O44" i="7"/>
  <c r="N44" i="7"/>
  <c r="K44" i="7"/>
  <c r="J44" i="7"/>
  <c r="I44" i="7"/>
  <c r="G44" i="7"/>
  <c r="F44" i="7"/>
  <c r="E44" i="7"/>
  <c r="D44" i="7"/>
  <c r="Q43" i="7"/>
  <c r="L43" i="7"/>
  <c r="H43" i="7"/>
  <c r="Q42" i="7"/>
  <c r="L42" i="7"/>
  <c r="H42" i="7"/>
  <c r="U41" i="7"/>
  <c r="T41" i="7"/>
  <c r="S41" i="7"/>
  <c r="P41" i="7"/>
  <c r="O41" i="7"/>
  <c r="N41" i="7"/>
  <c r="K41" i="7"/>
  <c r="J41" i="7"/>
  <c r="I41" i="7"/>
  <c r="G41" i="7"/>
  <c r="F41" i="7"/>
  <c r="E41" i="7"/>
  <c r="D41" i="7"/>
  <c r="Q40" i="7"/>
  <c r="L40" i="7"/>
  <c r="H40" i="7"/>
  <c r="Q38" i="7"/>
  <c r="L38" i="7"/>
  <c r="H38" i="7"/>
  <c r="Q37" i="7"/>
  <c r="L37" i="7"/>
  <c r="H37" i="7"/>
  <c r="T36" i="7"/>
  <c r="S36" i="7"/>
  <c r="P36" i="7"/>
  <c r="O36" i="7"/>
  <c r="N36" i="7"/>
  <c r="K36" i="7"/>
  <c r="J36" i="7"/>
  <c r="I36" i="7"/>
  <c r="G36" i="7"/>
  <c r="F36" i="7"/>
  <c r="E36" i="7"/>
  <c r="Q35" i="7"/>
  <c r="L35" i="7"/>
  <c r="H35" i="7"/>
  <c r="L34" i="7"/>
  <c r="H34" i="7"/>
  <c r="U33" i="7"/>
  <c r="T33" i="7"/>
  <c r="S33" i="7"/>
  <c r="P33" i="7"/>
  <c r="O33" i="7"/>
  <c r="N33" i="7"/>
  <c r="K33" i="7"/>
  <c r="J33" i="7"/>
  <c r="I33" i="7"/>
  <c r="G33" i="7"/>
  <c r="F33" i="7"/>
  <c r="E33" i="7"/>
  <c r="D32" i="7"/>
  <c r="Q30" i="7"/>
  <c r="L30" i="7"/>
  <c r="H30" i="7"/>
  <c r="H29" i="7" s="1"/>
  <c r="D29" i="7"/>
  <c r="U29" i="7"/>
  <c r="T29" i="7"/>
  <c r="S29" i="7"/>
  <c r="P29" i="7"/>
  <c r="O29" i="7"/>
  <c r="N29" i="7"/>
  <c r="K29" i="7"/>
  <c r="J29" i="7"/>
  <c r="I29" i="7"/>
  <c r="G29" i="7"/>
  <c r="F29" i="7"/>
  <c r="E29" i="7"/>
  <c r="L28" i="7"/>
  <c r="L27" i="7" s="1"/>
  <c r="H28" i="7"/>
  <c r="H27" i="7" s="1"/>
  <c r="D27" i="7"/>
  <c r="U27" i="7"/>
  <c r="T27" i="7"/>
  <c r="S27" i="7"/>
  <c r="P27" i="7"/>
  <c r="O27" i="7"/>
  <c r="N27" i="7"/>
  <c r="K27" i="7"/>
  <c r="J27" i="7"/>
  <c r="I27" i="7"/>
  <c r="G27" i="7"/>
  <c r="F27" i="7"/>
  <c r="E27" i="7"/>
  <c r="L26" i="7"/>
  <c r="L25" i="7" s="1"/>
  <c r="H26" i="7"/>
  <c r="H25" i="7" s="1"/>
  <c r="D25" i="7"/>
  <c r="U25" i="7"/>
  <c r="T25" i="7"/>
  <c r="S25" i="7"/>
  <c r="P25" i="7"/>
  <c r="O25" i="7"/>
  <c r="N25" i="7"/>
  <c r="K25" i="7"/>
  <c r="J25" i="7"/>
  <c r="I25" i="7"/>
  <c r="G25" i="7"/>
  <c r="F25" i="7"/>
  <c r="E25" i="7"/>
  <c r="Q24" i="7"/>
  <c r="L24" i="7"/>
  <c r="L23" i="7" s="1"/>
  <c r="H24" i="7"/>
  <c r="H23" i="7" s="1"/>
  <c r="D23" i="7"/>
  <c r="U23" i="7"/>
  <c r="T23" i="7"/>
  <c r="S23" i="7"/>
  <c r="P23" i="7"/>
  <c r="O23" i="7"/>
  <c r="N23" i="7"/>
  <c r="K23" i="7"/>
  <c r="J23" i="7"/>
  <c r="I23" i="7"/>
  <c r="G23" i="7"/>
  <c r="F23" i="7"/>
  <c r="E23" i="7"/>
  <c r="Q20" i="7"/>
  <c r="L20" i="7"/>
  <c r="H20" i="7"/>
  <c r="D15" i="7"/>
  <c r="D14" i="7" s="1"/>
  <c r="Q19" i="7"/>
  <c r="L19" i="7"/>
  <c r="H19" i="7"/>
  <c r="Q18" i="7"/>
  <c r="L18" i="7"/>
  <c r="H18" i="7"/>
  <c r="Q17" i="7"/>
  <c r="L17" i="7"/>
  <c r="H17" i="7"/>
  <c r="Q16" i="7"/>
  <c r="L16" i="7"/>
  <c r="H16" i="7"/>
  <c r="U15" i="7"/>
  <c r="U14" i="7" s="1"/>
  <c r="T15" i="7"/>
  <c r="T14" i="7" s="1"/>
  <c r="S15" i="7"/>
  <c r="S14" i="7" s="1"/>
  <c r="P15" i="7"/>
  <c r="P14" i="7" s="1"/>
  <c r="O15" i="7"/>
  <c r="O14" i="7" s="1"/>
  <c r="N15" i="7"/>
  <c r="K15" i="7"/>
  <c r="K14" i="7" s="1"/>
  <c r="J15" i="7"/>
  <c r="J14" i="7" s="1"/>
  <c r="I15" i="7"/>
  <c r="I14" i="7" s="1"/>
  <c r="G15" i="7"/>
  <c r="G14" i="7" s="1"/>
  <c r="F15" i="7"/>
  <c r="F14" i="7" s="1"/>
  <c r="E15" i="7"/>
  <c r="E14" i="7" s="1"/>
  <c r="X102" i="7" l="1"/>
  <c r="W102" i="7"/>
  <c r="N32" i="7"/>
  <c r="N31" i="7" s="1"/>
  <c r="V16" i="7"/>
  <c r="W16" i="7" s="1"/>
  <c r="J22" i="7"/>
  <c r="J21" i="7" s="1"/>
  <c r="T22" i="7"/>
  <c r="T21" i="7" s="1"/>
  <c r="P32" i="7"/>
  <c r="J185" i="7"/>
  <c r="Q127" i="7"/>
  <c r="L127" i="7"/>
  <c r="L126" i="7" s="1"/>
  <c r="L125" i="7" s="1"/>
  <c r="L120" i="7" s="1"/>
  <c r="H127" i="7"/>
  <c r="F32" i="7"/>
  <c r="F31" i="7" s="1"/>
  <c r="J142" i="7"/>
  <c r="J136" i="7" s="1"/>
  <c r="T120" i="7"/>
  <c r="T32" i="7"/>
  <c r="T31" i="7" s="1"/>
  <c r="H179" i="7"/>
  <c r="H177" i="7" s="1"/>
  <c r="D185" i="7"/>
  <c r="P241" i="7"/>
  <c r="P252" i="7"/>
  <c r="P251" i="7" s="1"/>
  <c r="G296" i="7"/>
  <c r="G295" i="7" s="1"/>
  <c r="E307" i="7"/>
  <c r="E306" i="7" s="1"/>
  <c r="E305" i="7" s="1"/>
  <c r="J292" i="7"/>
  <c r="J291" i="7" s="1"/>
  <c r="H182" i="7"/>
  <c r="L182" i="7"/>
  <c r="L180" i="7" s="1"/>
  <c r="L179" i="7"/>
  <c r="L177" i="7" s="1"/>
  <c r="S252" i="7"/>
  <c r="S251" i="7" s="1"/>
  <c r="S236" i="7" s="1"/>
  <c r="S292" i="7"/>
  <c r="S291" i="7" s="1"/>
  <c r="L294" i="7"/>
  <c r="J72" i="7"/>
  <c r="H151" i="7"/>
  <c r="F155" i="7"/>
  <c r="N158" i="7"/>
  <c r="Q158" i="7" s="1"/>
  <c r="F177" i="7"/>
  <c r="F180" i="7"/>
  <c r="I180" i="7"/>
  <c r="P249" i="7"/>
  <c r="V250" i="7"/>
  <c r="Y250" i="7" s="1"/>
  <c r="G252" i="7"/>
  <c r="G251" i="7" s="1"/>
  <c r="K252" i="7"/>
  <c r="K251" i="7" s="1"/>
  <c r="K236" i="7" s="1"/>
  <c r="Q272" i="7"/>
  <c r="G274" i="7"/>
  <c r="G273" i="7" s="1"/>
  <c r="T274" i="7"/>
  <c r="T273" i="7" s="1"/>
  <c r="T270" i="7" s="1"/>
  <c r="D274" i="7"/>
  <c r="D273" i="7" s="1"/>
  <c r="D270" i="7" s="1"/>
  <c r="L293" i="7"/>
  <c r="Q293" i="7"/>
  <c r="Q297" i="7"/>
  <c r="P303" i="7"/>
  <c r="P302" i="7" s="1"/>
  <c r="Q294" i="7"/>
  <c r="K296" i="7"/>
  <c r="K295" i="7" s="1"/>
  <c r="T252" i="7"/>
  <c r="T251" i="7" s="1"/>
  <c r="T236" i="7" s="1"/>
  <c r="D252" i="7"/>
  <c r="D251" i="7" s="1"/>
  <c r="O271" i="7"/>
  <c r="Q271" i="7" s="1"/>
  <c r="S274" i="7"/>
  <c r="S273" i="7" s="1"/>
  <c r="K292" i="7"/>
  <c r="K291" i="7" s="1"/>
  <c r="K270" i="7" s="1"/>
  <c r="L191" i="7"/>
  <c r="H191" i="7"/>
  <c r="V193" i="7"/>
  <c r="Y267" i="7"/>
  <c r="X267" i="7"/>
  <c r="Y268" i="7"/>
  <c r="X268" i="7"/>
  <c r="E148" i="7"/>
  <c r="J148" i="7"/>
  <c r="N148" i="7"/>
  <c r="P148" i="7"/>
  <c r="T148" i="7"/>
  <c r="Q191" i="7"/>
  <c r="V192" i="7"/>
  <c r="X192" i="7" s="1"/>
  <c r="R192" i="7"/>
  <c r="Y269" i="7"/>
  <c r="X269" i="7"/>
  <c r="Y140" i="7"/>
  <c r="X140" i="7"/>
  <c r="D148" i="7"/>
  <c r="K148" i="7"/>
  <c r="S148" i="7"/>
  <c r="U148" i="7"/>
  <c r="U51" i="7"/>
  <c r="U48" i="7" s="1"/>
  <c r="F270" i="7"/>
  <c r="J270" i="7"/>
  <c r="P270" i="7"/>
  <c r="E231" i="7"/>
  <c r="K231" i="7"/>
  <c r="O231" i="7"/>
  <c r="S231" i="7"/>
  <c r="U231" i="7"/>
  <c r="V264" i="7"/>
  <c r="M287" i="7"/>
  <c r="S295" i="7"/>
  <c r="V281" i="7"/>
  <c r="V282" i="7"/>
  <c r="R285" i="7"/>
  <c r="I51" i="7"/>
  <c r="I48" i="7" s="1"/>
  <c r="I91" i="7"/>
  <c r="K91" i="7"/>
  <c r="U91" i="7"/>
  <c r="H106" i="7"/>
  <c r="L106" i="7"/>
  <c r="D109" i="7"/>
  <c r="D142" i="7"/>
  <c r="D136" i="7" s="1"/>
  <c r="N142" i="7"/>
  <c r="N136" i="7" s="1"/>
  <c r="P142" i="7"/>
  <c r="P136" i="7" s="1"/>
  <c r="T142" i="7"/>
  <c r="T136" i="7" s="1"/>
  <c r="F185" i="7"/>
  <c r="J220" i="7"/>
  <c r="Q298" i="7"/>
  <c r="O142" i="7"/>
  <c r="O136" i="7" s="1"/>
  <c r="U197" i="7"/>
  <c r="U147" i="7" s="1"/>
  <c r="V207" i="7"/>
  <c r="V208" i="7"/>
  <c r="X208" i="7" s="1"/>
  <c r="V209" i="7"/>
  <c r="X209" i="7" s="1"/>
  <c r="K51" i="7"/>
  <c r="K48" i="7" s="1"/>
  <c r="E109" i="7"/>
  <c r="G109" i="7"/>
  <c r="R114" i="7"/>
  <c r="R115" i="7"/>
  <c r="V116" i="7"/>
  <c r="F109" i="7"/>
  <c r="S185" i="7"/>
  <c r="U220" i="7"/>
  <c r="R119" i="7"/>
  <c r="M49" i="7"/>
  <c r="E51" i="7"/>
  <c r="E48" i="7" s="1"/>
  <c r="G51" i="7"/>
  <c r="G48" i="7" s="1"/>
  <c r="L51" i="7"/>
  <c r="F72" i="7"/>
  <c r="N72" i="7"/>
  <c r="P72" i="7"/>
  <c r="T72" i="7"/>
  <c r="R77" i="7"/>
  <c r="Q83" i="7"/>
  <c r="V84" i="7"/>
  <c r="W84" i="7" s="1"/>
  <c r="E91" i="7"/>
  <c r="G91" i="7"/>
  <c r="R100" i="7"/>
  <c r="R104" i="7"/>
  <c r="F91" i="7"/>
  <c r="O91" i="7"/>
  <c r="S91" i="7"/>
  <c r="R108" i="7"/>
  <c r="E197" i="7"/>
  <c r="M207" i="7"/>
  <c r="R207" i="7"/>
  <c r="M208" i="7"/>
  <c r="R208" i="7"/>
  <c r="M209" i="7"/>
  <c r="R209" i="7"/>
  <c r="R211" i="7"/>
  <c r="R213" i="7"/>
  <c r="R219" i="7"/>
  <c r="F120" i="7"/>
  <c r="O185" i="7"/>
  <c r="U185" i="7"/>
  <c r="F220" i="7"/>
  <c r="V283" i="7"/>
  <c r="I197" i="7"/>
  <c r="O220" i="7"/>
  <c r="N51" i="7"/>
  <c r="P51" i="7"/>
  <c r="P48" i="7" s="1"/>
  <c r="T51" i="7"/>
  <c r="T48" i="7" s="1"/>
  <c r="O51" i="7"/>
  <c r="O48" i="7" s="1"/>
  <c r="S51" i="7"/>
  <c r="S48" i="7" s="1"/>
  <c r="R58" i="7"/>
  <c r="I64" i="7"/>
  <c r="D64" i="7"/>
  <c r="F64" i="7"/>
  <c r="M164" i="7"/>
  <c r="M168" i="7"/>
  <c r="Q175" i="7"/>
  <c r="Q186" i="7"/>
  <c r="R187" i="7"/>
  <c r="V188" i="7"/>
  <c r="X188" i="7" s="1"/>
  <c r="Q221" i="7"/>
  <c r="Q237" i="7"/>
  <c r="Q239" i="7"/>
  <c r="V240" i="7"/>
  <c r="V253" i="7"/>
  <c r="V254" i="7"/>
  <c r="R255" i="7"/>
  <c r="R256" i="7"/>
  <c r="V258" i="7"/>
  <c r="V259" i="7"/>
  <c r="V260" i="7"/>
  <c r="V261" i="7"/>
  <c r="V263" i="7"/>
  <c r="M264" i="7"/>
  <c r="R264" i="7"/>
  <c r="V265" i="7"/>
  <c r="M266" i="7"/>
  <c r="R267" i="7"/>
  <c r="U295" i="7"/>
  <c r="F22" i="7"/>
  <c r="F21" i="7" s="1"/>
  <c r="I22" i="7"/>
  <c r="I21" i="7" s="1"/>
  <c r="K22" i="7"/>
  <c r="K21" i="7" s="1"/>
  <c r="O22" i="7"/>
  <c r="O21" i="7" s="1"/>
  <c r="S22" i="7"/>
  <c r="S21" i="7" s="1"/>
  <c r="U22" i="7"/>
  <c r="U21" i="7" s="1"/>
  <c r="Q25" i="7"/>
  <c r="V25" i="7" s="1"/>
  <c r="W25" i="7" s="1"/>
  <c r="L33" i="7"/>
  <c r="E64" i="7"/>
  <c r="O64" i="7"/>
  <c r="G64" i="7"/>
  <c r="E120" i="7"/>
  <c r="J120" i="7"/>
  <c r="N120" i="7"/>
  <c r="R129" i="7"/>
  <c r="V130" i="7"/>
  <c r="W130" i="7" s="1"/>
  <c r="R131" i="7"/>
  <c r="R133" i="7"/>
  <c r="Q138" i="7"/>
  <c r="E142" i="7"/>
  <c r="E136" i="7" s="1"/>
  <c r="G142" i="7"/>
  <c r="G136" i="7" s="1"/>
  <c r="Q143" i="7"/>
  <c r="S142" i="7"/>
  <c r="S136" i="7" s="1"/>
  <c r="U142" i="7"/>
  <c r="U136" i="7" s="1"/>
  <c r="M145" i="7"/>
  <c r="M166" i="7"/>
  <c r="Q234" i="7"/>
  <c r="N270" i="7"/>
  <c r="Q296" i="7"/>
  <c r="G120" i="7"/>
  <c r="P120" i="7"/>
  <c r="V17" i="7"/>
  <c r="W17" i="7" s="1"/>
  <c r="V19" i="7"/>
  <c r="W19" i="7" s="1"/>
  <c r="E22" i="7"/>
  <c r="E21" i="7" s="1"/>
  <c r="G22" i="7"/>
  <c r="G21" i="7" s="1"/>
  <c r="Q29" i="7"/>
  <c r="R35" i="7"/>
  <c r="I32" i="7"/>
  <c r="I31" i="7" s="1"/>
  <c r="K32" i="7"/>
  <c r="K31" i="7" s="1"/>
  <c r="M44" i="7"/>
  <c r="E56" i="7"/>
  <c r="G56" i="7"/>
  <c r="I56" i="7"/>
  <c r="K56" i="7"/>
  <c r="Q62" i="7"/>
  <c r="S56" i="7"/>
  <c r="U56" i="7"/>
  <c r="U64" i="7"/>
  <c r="J64" i="7"/>
  <c r="S64" i="7"/>
  <c r="R70" i="7"/>
  <c r="Q79" i="7"/>
  <c r="R80" i="7"/>
  <c r="Q89" i="7"/>
  <c r="R90" i="7"/>
  <c r="R95" i="7"/>
  <c r="Q145" i="7"/>
  <c r="V145" i="7" s="1"/>
  <c r="W145" i="7" s="1"/>
  <c r="Q149" i="7"/>
  <c r="H155" i="7"/>
  <c r="Q160" i="7"/>
  <c r="V160" i="7" s="1"/>
  <c r="Q166" i="7"/>
  <c r="Q173" i="7"/>
  <c r="R173" i="7" s="1"/>
  <c r="M175" i="7"/>
  <c r="Q180" i="7"/>
  <c r="R181" i="7"/>
  <c r="Q183" i="7"/>
  <c r="V184" i="7"/>
  <c r="Q201" i="7"/>
  <c r="V201" i="7" s="1"/>
  <c r="X201" i="7" s="1"/>
  <c r="S220" i="7"/>
  <c r="I220" i="7"/>
  <c r="K220" i="7"/>
  <c r="J231" i="7"/>
  <c r="P231" i="7"/>
  <c r="T231" i="7"/>
  <c r="E295" i="7"/>
  <c r="H22" i="7"/>
  <c r="H21" i="7" s="1"/>
  <c r="Q121" i="7"/>
  <c r="V121" i="7" s="1"/>
  <c r="W121" i="7" s="1"/>
  <c r="Q122" i="7"/>
  <c r="V122" i="7" s="1"/>
  <c r="W122" i="7" s="1"/>
  <c r="F142" i="7"/>
  <c r="F136" i="7" s="1"/>
  <c r="S197" i="7"/>
  <c r="K197" i="7"/>
  <c r="R224" i="7"/>
  <c r="R225" i="7"/>
  <c r="R233" i="7"/>
  <c r="G231" i="7"/>
  <c r="F236" i="7"/>
  <c r="Q287" i="7"/>
  <c r="Q289" i="7"/>
  <c r="R289" i="7" s="1"/>
  <c r="I295" i="7"/>
  <c r="P295" i="7"/>
  <c r="T295" i="7"/>
  <c r="R299" i="7"/>
  <c r="Q300" i="7"/>
  <c r="V301" i="7"/>
  <c r="V311" i="7"/>
  <c r="Q312" i="7"/>
  <c r="Q313" i="7"/>
  <c r="L313" i="7"/>
  <c r="L312" i="7" s="1"/>
  <c r="R315" i="7"/>
  <c r="R317" i="7"/>
  <c r="R318" i="7"/>
  <c r="Q206" i="7"/>
  <c r="O205" i="7"/>
  <c r="R238" i="7"/>
  <c r="H237" i="7"/>
  <c r="V237" i="7" s="1"/>
  <c r="S32" i="7"/>
  <c r="S31" i="7" s="1"/>
  <c r="Q15" i="7"/>
  <c r="Q23" i="7"/>
  <c r="V23" i="7" s="1"/>
  <c r="W23" i="7" s="1"/>
  <c r="P22" i="7"/>
  <c r="P21" i="7" s="1"/>
  <c r="D22" i="7"/>
  <c r="D21" i="7" s="1"/>
  <c r="Q27" i="7"/>
  <c r="V27" i="7" s="1"/>
  <c r="W27" i="7" s="1"/>
  <c r="Q33" i="7"/>
  <c r="V34" i="7"/>
  <c r="W34" i="7" s="1"/>
  <c r="V35" i="7"/>
  <c r="W35" i="7" s="1"/>
  <c r="G32" i="7"/>
  <c r="G31" i="7" s="1"/>
  <c r="J32" i="7"/>
  <c r="J31" i="7" s="1"/>
  <c r="L36" i="7"/>
  <c r="P31" i="7"/>
  <c r="L41" i="7"/>
  <c r="D31" i="7"/>
  <c r="Q44" i="7"/>
  <c r="V44" i="7" s="1"/>
  <c r="Q46" i="7"/>
  <c r="V47" i="7"/>
  <c r="W47" i="7" s="1"/>
  <c r="F51" i="7"/>
  <c r="F48" i="7" s="1"/>
  <c r="J51" i="7"/>
  <c r="J48" i="7" s="1"/>
  <c r="Q54" i="7"/>
  <c r="V54" i="7" s="1"/>
  <c r="W54" i="7" s="1"/>
  <c r="R55" i="7"/>
  <c r="Q57" i="7"/>
  <c r="D56" i="7"/>
  <c r="H59" i="7"/>
  <c r="H56" i="7" s="1"/>
  <c r="T56" i="7"/>
  <c r="R63" i="7"/>
  <c r="K64" i="7"/>
  <c r="R66" i="7"/>
  <c r="Q67" i="7"/>
  <c r="V67" i="7" s="1"/>
  <c r="W67" i="7" s="1"/>
  <c r="P64" i="7"/>
  <c r="T64" i="7"/>
  <c r="R68" i="7"/>
  <c r="Q69" i="7"/>
  <c r="Q73" i="7"/>
  <c r="V73" i="7" s="1"/>
  <c r="W73" i="7" s="1"/>
  <c r="R74" i="7"/>
  <c r="E72" i="7"/>
  <c r="G72" i="7"/>
  <c r="I72" i="7"/>
  <c r="K72" i="7"/>
  <c r="Q76" i="7"/>
  <c r="S72" i="7"/>
  <c r="U72" i="7"/>
  <c r="H79" i="7"/>
  <c r="H72" i="7" s="1"/>
  <c r="O82" i="7"/>
  <c r="Q82" i="7" s="1"/>
  <c r="R84" i="7"/>
  <c r="N88" i="7"/>
  <c r="Q88" i="7" s="1"/>
  <c r="H89" i="7"/>
  <c r="H88" i="7" s="1"/>
  <c r="M88" i="7" s="1"/>
  <c r="Q92" i="7"/>
  <c r="Q93" i="7"/>
  <c r="Q94" i="7"/>
  <c r="R96" i="7"/>
  <c r="Q99" i="7"/>
  <c r="R101" i="7"/>
  <c r="Q103" i="7"/>
  <c r="R105" i="7"/>
  <c r="Q106" i="7"/>
  <c r="P91" i="7"/>
  <c r="T91" i="7"/>
  <c r="R107" i="7"/>
  <c r="R111" i="7"/>
  <c r="R112" i="7"/>
  <c r="Q113" i="7"/>
  <c r="R116" i="7"/>
  <c r="Q117" i="7"/>
  <c r="Q118" i="7"/>
  <c r="I185" i="7"/>
  <c r="K185" i="7"/>
  <c r="F197" i="7"/>
  <c r="J197" i="7"/>
  <c r="E220" i="7"/>
  <c r="G220" i="7"/>
  <c r="Q137" i="7"/>
  <c r="V150" i="7"/>
  <c r="W150" i="7" s="1"/>
  <c r="H149" i="7"/>
  <c r="V161" i="7"/>
  <c r="R161" i="7"/>
  <c r="R189" i="7"/>
  <c r="H186" i="7"/>
  <c r="V190" i="7"/>
  <c r="L186" i="7"/>
  <c r="N185" i="7"/>
  <c r="R194" i="7"/>
  <c r="V199" i="7"/>
  <c r="L198" i="7"/>
  <c r="V202" i="7"/>
  <c r="X202" i="7" s="1"/>
  <c r="R202" i="7"/>
  <c r="R222" i="7"/>
  <c r="H221" i="7"/>
  <c r="V223" i="7"/>
  <c r="L221" i="7"/>
  <c r="L220" i="7" s="1"/>
  <c r="Q227" i="7"/>
  <c r="N226" i="7"/>
  <c r="R228" i="7"/>
  <c r="H227" i="7"/>
  <c r="M227" i="7" s="1"/>
  <c r="R235" i="7"/>
  <c r="H234" i="7"/>
  <c r="H231" i="7" s="1"/>
  <c r="Q243" i="7"/>
  <c r="N236" i="7"/>
  <c r="V244" i="7"/>
  <c r="L243" i="7"/>
  <c r="M243" i="7" s="1"/>
  <c r="L15" i="7"/>
  <c r="L14" i="7" s="1"/>
  <c r="O32" i="7"/>
  <c r="Q32" i="7" s="1"/>
  <c r="U32" i="7"/>
  <c r="U31" i="7" s="1"/>
  <c r="O31" i="7"/>
  <c r="F56" i="7"/>
  <c r="J56" i="7"/>
  <c r="P56" i="7"/>
  <c r="L65" i="7"/>
  <c r="L64" i="7" s="1"/>
  <c r="J91" i="7"/>
  <c r="Q109" i="7"/>
  <c r="Q110" i="7"/>
  <c r="L142" i="7"/>
  <c r="L136" i="7" s="1"/>
  <c r="E185" i="7"/>
  <c r="G185" i="7"/>
  <c r="P185" i="7"/>
  <c r="T185" i="7"/>
  <c r="P220" i="7"/>
  <c r="T220" i="7"/>
  <c r="I236" i="7"/>
  <c r="E270" i="7"/>
  <c r="R199" i="7"/>
  <c r="Q123" i="7"/>
  <c r="V123" i="7" s="1"/>
  <c r="W123" i="7" s="1"/>
  <c r="R124" i="7"/>
  <c r="I120" i="7"/>
  <c r="K120" i="7"/>
  <c r="Q125" i="7"/>
  <c r="Q126" i="7"/>
  <c r="S120" i="7"/>
  <c r="U120" i="7"/>
  <c r="R130" i="7"/>
  <c r="V132" i="7"/>
  <c r="W132" i="7" s="1"/>
  <c r="R134" i="7"/>
  <c r="I142" i="7"/>
  <c r="I136" i="7" s="1"/>
  <c r="K142" i="7"/>
  <c r="K136" i="7" s="1"/>
  <c r="R146" i="7"/>
  <c r="Q152" i="7"/>
  <c r="V156" i="7"/>
  <c r="Q164" i="7"/>
  <c r="R164" i="7" s="1"/>
  <c r="V165" i="7"/>
  <c r="R167" i="7"/>
  <c r="Q168" i="7"/>
  <c r="V168" i="7" s="1"/>
  <c r="V169" i="7"/>
  <c r="Q177" i="7"/>
  <c r="R178" i="7"/>
  <c r="R184" i="7"/>
  <c r="R188" i="7"/>
  <c r="V189" i="7"/>
  <c r="X189" i="7" s="1"/>
  <c r="R190" i="7"/>
  <c r="R193" i="7"/>
  <c r="V194" i="7"/>
  <c r="R195" i="7"/>
  <c r="R196" i="7"/>
  <c r="Q203" i="7"/>
  <c r="R203" i="7" s="1"/>
  <c r="P197" i="7"/>
  <c r="T197" i="7"/>
  <c r="R204" i="7"/>
  <c r="R210" i="7"/>
  <c r="V211" i="7"/>
  <c r="R212" i="7"/>
  <c r="V213" i="7"/>
  <c r="R214" i="7"/>
  <c r="Q215" i="7"/>
  <c r="V215" i="7" s="1"/>
  <c r="R216" i="7"/>
  <c r="Q217" i="7"/>
  <c r="Q218" i="7"/>
  <c r="V219" i="7"/>
  <c r="V222" i="7"/>
  <c r="X222" i="7" s="1"/>
  <c r="R223" i="7"/>
  <c r="V224" i="7"/>
  <c r="X224" i="7" s="1"/>
  <c r="D220" i="7"/>
  <c r="Q232" i="7"/>
  <c r="V233" i="7"/>
  <c r="D231" i="7"/>
  <c r="F231" i="7"/>
  <c r="R240" i="7"/>
  <c r="Q241" i="7"/>
  <c r="R244" i="7"/>
  <c r="Q245" i="7"/>
  <c r="Q247" i="7"/>
  <c r="V247" i="7" s="1"/>
  <c r="R248" i="7"/>
  <c r="L249" i="7"/>
  <c r="M249" i="7" s="1"/>
  <c r="Q249" i="7"/>
  <c r="M250" i="7"/>
  <c r="E236" i="7"/>
  <c r="Q251" i="7"/>
  <c r="Q252" i="7"/>
  <c r="R253" i="7"/>
  <c r="M258" i="7"/>
  <c r="R258" i="7"/>
  <c r="M259" i="7"/>
  <c r="R259" i="7"/>
  <c r="M260" i="7"/>
  <c r="R260" i="7"/>
  <c r="V262" i="7"/>
  <c r="R265" i="7"/>
  <c r="Q273" i="7"/>
  <c r="Q274" i="7"/>
  <c r="V276" i="7"/>
  <c r="V278" i="7"/>
  <c r="V279" i="7"/>
  <c r="R282" i="7"/>
  <c r="V284" i="7"/>
  <c r="S270" i="7"/>
  <c r="V285" i="7"/>
  <c r="V286" i="7"/>
  <c r="L292" i="7"/>
  <c r="L291" i="7" s="1"/>
  <c r="H292" i="7"/>
  <c r="H291" i="7" s="1"/>
  <c r="O295" i="7"/>
  <c r="D295" i="7"/>
  <c r="F295" i="7"/>
  <c r="H298" i="7"/>
  <c r="J295" i="7"/>
  <c r="R301" i="7"/>
  <c r="Q302" i="7"/>
  <c r="Q303" i="7"/>
  <c r="M304" i="7"/>
  <c r="Q305" i="7"/>
  <c r="Q306" i="7"/>
  <c r="Q307" i="7"/>
  <c r="Q308" i="7"/>
  <c r="R310" i="7"/>
  <c r="R311" i="7"/>
  <c r="H313" i="7"/>
  <c r="R314" i="7"/>
  <c r="V315" i="7"/>
  <c r="R316" i="7"/>
  <c r="V317" i="7"/>
  <c r="U236" i="7"/>
  <c r="U270" i="7"/>
  <c r="D236" i="7"/>
  <c r="D205" i="7"/>
  <c r="D197" i="7" s="1"/>
  <c r="V111" i="7"/>
  <c r="W111" i="7" s="1"/>
  <c r="V95" i="7"/>
  <c r="W95" i="7" s="1"/>
  <c r="V100" i="7"/>
  <c r="W100" i="7" s="1"/>
  <c r="V104" i="7"/>
  <c r="W104" i="7" s="1"/>
  <c r="V108" i="7"/>
  <c r="X108" i="7" s="1"/>
  <c r="V114" i="7"/>
  <c r="W114" i="7" s="1"/>
  <c r="V119" i="7"/>
  <c r="W119" i="7" s="1"/>
  <c r="V129" i="7"/>
  <c r="W129" i="7" s="1"/>
  <c r="V131" i="7"/>
  <c r="W131" i="7" s="1"/>
  <c r="V133" i="7"/>
  <c r="W133" i="7" s="1"/>
  <c r="R153" i="7"/>
  <c r="Q170" i="7"/>
  <c r="L170" i="7"/>
  <c r="E32" i="7"/>
  <c r="E31" i="7" s="1"/>
  <c r="D120" i="7"/>
  <c r="D91" i="7"/>
  <c r="D71" i="7" s="1"/>
  <c r="V30" i="7"/>
  <c r="W30" i="7" s="1"/>
  <c r="V40" i="7"/>
  <c r="Q52" i="7"/>
  <c r="R52" i="7" s="1"/>
  <c r="V53" i="7"/>
  <c r="W53" i="7" s="1"/>
  <c r="V63" i="7"/>
  <c r="W63" i="7" s="1"/>
  <c r="V68" i="7"/>
  <c r="W68" i="7" s="1"/>
  <c r="V20" i="7"/>
  <c r="W20" i="7" s="1"/>
  <c r="V58" i="7"/>
  <c r="W58" i="7" s="1"/>
  <c r="V77" i="7"/>
  <c r="W77" i="7" s="1"/>
  <c r="D48" i="7"/>
  <c r="V42" i="7"/>
  <c r="W42" i="7" s="1"/>
  <c r="H41" i="7"/>
  <c r="M54" i="7"/>
  <c r="V37" i="7"/>
  <c r="W37" i="7" s="1"/>
  <c r="H36" i="7"/>
  <c r="M16" i="7"/>
  <c r="R16" i="7"/>
  <c r="V18" i="7"/>
  <c r="W18" i="7" s="1"/>
  <c r="V24" i="7"/>
  <c r="W24" i="7" s="1"/>
  <c r="V26" i="7"/>
  <c r="W26" i="7" s="1"/>
  <c r="V28" i="7"/>
  <c r="W28" i="7" s="1"/>
  <c r="M34" i="7"/>
  <c r="V38" i="7"/>
  <c r="W38" i="7" s="1"/>
  <c r="Q41" i="7"/>
  <c r="R42" i="7"/>
  <c r="V45" i="7"/>
  <c r="M47" i="7"/>
  <c r="R47" i="7"/>
  <c r="Q49" i="7"/>
  <c r="V49" i="7" s="1"/>
  <c r="W49" i="7" s="1"/>
  <c r="V50" i="7"/>
  <c r="W50" i="7" s="1"/>
  <c r="R53" i="7"/>
  <c r="N14" i="7"/>
  <c r="H15" i="7"/>
  <c r="M17" i="7"/>
  <c r="R17" i="7"/>
  <c r="R18" i="7"/>
  <c r="M19" i="7"/>
  <c r="R19" i="7"/>
  <c r="R20" i="7"/>
  <c r="N22" i="7"/>
  <c r="M23" i="7"/>
  <c r="R24" i="7"/>
  <c r="R26" i="7"/>
  <c r="M27" i="7"/>
  <c r="R28" i="7"/>
  <c r="L29" i="7"/>
  <c r="L22" i="7" s="1"/>
  <c r="R30" i="7"/>
  <c r="H33" i="7"/>
  <c r="Q36" i="7"/>
  <c r="M37" i="7"/>
  <c r="R37" i="7"/>
  <c r="R38" i="7"/>
  <c r="R40" i="7"/>
  <c r="V43" i="7"/>
  <c r="W43" i="7" s="1"/>
  <c r="R45" i="7"/>
  <c r="H46" i="7"/>
  <c r="R50" i="7"/>
  <c r="H51" i="7"/>
  <c r="N48" i="7"/>
  <c r="R34" i="7"/>
  <c r="M42" i="7"/>
  <c r="R43" i="7"/>
  <c r="L48" i="7"/>
  <c r="V139" i="7"/>
  <c r="W139" i="7" s="1"/>
  <c r="H138" i="7"/>
  <c r="V144" i="7"/>
  <c r="W144" i="7" s="1"/>
  <c r="H143" i="7"/>
  <c r="Q157" i="7"/>
  <c r="O155" i="7"/>
  <c r="O148" i="7" s="1"/>
  <c r="V172" i="7"/>
  <c r="H170" i="7"/>
  <c r="R182" i="7"/>
  <c r="M182" i="7"/>
  <c r="H180" i="7"/>
  <c r="V182" i="7"/>
  <c r="V235" i="7"/>
  <c r="M235" i="7"/>
  <c r="L234" i="7"/>
  <c r="V242" i="7"/>
  <c r="R242" i="7"/>
  <c r="H241" i="7"/>
  <c r="M242" i="7"/>
  <c r="V246" i="7"/>
  <c r="H245" i="7"/>
  <c r="R246" i="7"/>
  <c r="M246" i="7"/>
  <c r="R257" i="7"/>
  <c r="M257" i="7"/>
  <c r="V257" i="7"/>
  <c r="R261" i="7"/>
  <c r="M261" i="7"/>
  <c r="L252" i="7"/>
  <c r="L251" i="7" s="1"/>
  <c r="M18" i="7"/>
  <c r="M20" i="7"/>
  <c r="M24" i="7"/>
  <c r="M26" i="7"/>
  <c r="M25" i="7" s="1"/>
  <c r="M28" i="7"/>
  <c r="M30" i="7"/>
  <c r="M35" i="7"/>
  <c r="M38" i="7"/>
  <c r="M40" i="7"/>
  <c r="M43" i="7"/>
  <c r="M45" i="7"/>
  <c r="M50" i="7"/>
  <c r="M53" i="7"/>
  <c r="M52" i="7" s="1"/>
  <c r="V55" i="7"/>
  <c r="W55" i="7" s="1"/>
  <c r="N56" i="7"/>
  <c r="L57" i="7"/>
  <c r="M58" i="7"/>
  <c r="O59" i="7"/>
  <c r="Q59" i="7" s="1"/>
  <c r="V60" i="7"/>
  <c r="W60" i="7" s="1"/>
  <c r="L62" i="7"/>
  <c r="M63" i="7"/>
  <c r="H65" i="7"/>
  <c r="N65" i="7"/>
  <c r="V66" i="7"/>
  <c r="W66" i="7" s="1"/>
  <c r="M67" i="7"/>
  <c r="M68" i="7"/>
  <c r="H69" i="7"/>
  <c r="V70" i="7"/>
  <c r="O72" i="7"/>
  <c r="M73" i="7"/>
  <c r="V74" i="7"/>
  <c r="W74" i="7" s="1"/>
  <c r="L76" i="7"/>
  <c r="M77" i="7"/>
  <c r="V80" i="7"/>
  <c r="W80" i="7" s="1"/>
  <c r="L83" i="7"/>
  <c r="R83" i="7" s="1"/>
  <c r="M84" i="7"/>
  <c r="V90" i="7"/>
  <c r="W90" i="7" s="1"/>
  <c r="H94" i="7"/>
  <c r="L94" i="7"/>
  <c r="L93" i="7" s="1"/>
  <c r="L92" i="7" s="1"/>
  <c r="M95" i="7"/>
  <c r="V96" i="7"/>
  <c r="W96" i="7" s="1"/>
  <c r="H99" i="7"/>
  <c r="L99" i="7"/>
  <c r="M100" i="7"/>
  <c r="V101" i="7"/>
  <c r="X101" i="7" s="1"/>
  <c r="R102" i="7"/>
  <c r="H103" i="7"/>
  <c r="L103" i="7"/>
  <c r="M104" i="7"/>
  <c r="V105" i="7"/>
  <c r="X105" i="7" s="1"/>
  <c r="M108" i="7"/>
  <c r="M111" i="7"/>
  <c r="V112" i="7"/>
  <c r="W112" i="7" s="1"/>
  <c r="H113" i="7"/>
  <c r="L113" i="7"/>
  <c r="L110" i="7" s="1"/>
  <c r="M114" i="7"/>
  <c r="V115" i="7"/>
  <c r="W115" i="7" s="1"/>
  <c r="M116" i="7"/>
  <c r="L118" i="7"/>
  <c r="M119" i="7"/>
  <c r="O120" i="7"/>
  <c r="Q120" i="7" s="1"/>
  <c r="M121" i="7"/>
  <c r="M122" i="7"/>
  <c r="M123" i="7"/>
  <c r="V124" i="7"/>
  <c r="W124" i="7" s="1"/>
  <c r="V134" i="7"/>
  <c r="W134" i="7" s="1"/>
  <c r="M139" i="7"/>
  <c r="R139" i="7"/>
  <c r="M144" i="7"/>
  <c r="R144" i="7"/>
  <c r="V146" i="7"/>
  <c r="W146" i="7" s="1"/>
  <c r="V153" i="7"/>
  <c r="W153" i="7" s="1"/>
  <c r="L154" i="7"/>
  <c r="L152" i="7" s="1"/>
  <c r="H159" i="7"/>
  <c r="M165" i="7"/>
  <c r="R165" i="7"/>
  <c r="V166" i="7"/>
  <c r="V167" i="7"/>
  <c r="M169" i="7"/>
  <c r="R169" i="7"/>
  <c r="R171" i="7"/>
  <c r="M172" i="7"/>
  <c r="R172" i="7"/>
  <c r="V173" i="7"/>
  <c r="V174" i="7"/>
  <c r="R176" i="7"/>
  <c r="V135" i="7"/>
  <c r="W135" i="7" s="1"/>
  <c r="H154" i="7"/>
  <c r="G152" i="7"/>
  <c r="G148" i="7" s="1"/>
  <c r="R272" i="7"/>
  <c r="M272" i="7"/>
  <c r="L271" i="7"/>
  <c r="M55" i="7"/>
  <c r="M60" i="7"/>
  <c r="M66" i="7"/>
  <c r="M70" i="7"/>
  <c r="M74" i="7"/>
  <c r="M80" i="7"/>
  <c r="M90" i="7"/>
  <c r="M96" i="7"/>
  <c r="M101" i="7"/>
  <c r="M105" i="7"/>
  <c r="M107" i="7"/>
  <c r="M112" i="7"/>
  <c r="M115" i="7"/>
  <c r="M124" i="7"/>
  <c r="M132" i="7"/>
  <c r="R132" i="7"/>
  <c r="M135" i="7"/>
  <c r="R135" i="7"/>
  <c r="M150" i="7"/>
  <c r="R150" i="7"/>
  <c r="L151" i="7"/>
  <c r="L149" i="7" s="1"/>
  <c r="M153" i="7"/>
  <c r="M156" i="7"/>
  <c r="R156" i="7"/>
  <c r="L157" i="7"/>
  <c r="L155" i="7" s="1"/>
  <c r="V171" i="7"/>
  <c r="V175" i="7"/>
  <c r="V176" i="7"/>
  <c r="V275" i="7"/>
  <c r="H274" i="7"/>
  <c r="R284" i="7"/>
  <c r="M284" i="7"/>
  <c r="M129" i="7"/>
  <c r="M130" i="7"/>
  <c r="M131" i="7"/>
  <c r="M133" i="7"/>
  <c r="M134" i="7"/>
  <c r="R145" i="7"/>
  <c r="M146" i="7"/>
  <c r="R166" i="7"/>
  <c r="M167" i="7"/>
  <c r="M171" i="7"/>
  <c r="R175" i="7"/>
  <c r="M176" i="7"/>
  <c r="I177" i="7"/>
  <c r="V178" i="7"/>
  <c r="V181" i="7"/>
  <c r="X181" i="7" s="1"/>
  <c r="L183" i="7"/>
  <c r="M183" i="7" s="1"/>
  <c r="M184" i="7"/>
  <c r="V187" i="7"/>
  <c r="M188" i="7"/>
  <c r="M189" i="7"/>
  <c r="M190" i="7"/>
  <c r="M194" i="7"/>
  <c r="V195" i="7"/>
  <c r="X195" i="7" s="1"/>
  <c r="V196" i="7"/>
  <c r="N197" i="7"/>
  <c r="M199" i="7"/>
  <c r="M198" i="7" s="1"/>
  <c r="M203" i="7"/>
  <c r="V204" i="7"/>
  <c r="H206" i="7"/>
  <c r="L206" i="7"/>
  <c r="L205" i="7" s="1"/>
  <c r="V210" i="7"/>
  <c r="M211" i="7"/>
  <c r="V212" i="7"/>
  <c r="M213" i="7"/>
  <c r="V214" i="7"/>
  <c r="M215" i="7"/>
  <c r="V216" i="7"/>
  <c r="L218" i="7"/>
  <c r="M219" i="7"/>
  <c r="M222" i="7"/>
  <c r="M223" i="7"/>
  <c r="M224" i="7"/>
  <c r="V225" i="7"/>
  <c r="X225" i="7" s="1"/>
  <c r="V228" i="7"/>
  <c r="N231" i="7"/>
  <c r="L232" i="7"/>
  <c r="M233" i="7"/>
  <c r="I234" i="7"/>
  <c r="I231" i="7" s="1"/>
  <c r="O236" i="7"/>
  <c r="M237" i="7"/>
  <c r="V238" i="7"/>
  <c r="L239" i="7"/>
  <c r="M239" i="7" s="1"/>
  <c r="M240" i="7"/>
  <c r="G241" i="7"/>
  <c r="M244" i="7"/>
  <c r="G245" i="7"/>
  <c r="M247" i="7"/>
  <c r="V248" i="7"/>
  <c r="R250" i="7"/>
  <c r="H252" i="7"/>
  <c r="J252" i="7"/>
  <c r="J251" i="7" s="1"/>
  <c r="J236" i="7" s="1"/>
  <c r="M253" i="7"/>
  <c r="M254" i="7"/>
  <c r="R254" i="7"/>
  <c r="V255" i="7"/>
  <c r="V256" i="7"/>
  <c r="M262" i="7"/>
  <c r="R262" i="7"/>
  <c r="M263" i="7"/>
  <c r="R263" i="7"/>
  <c r="M265" i="7"/>
  <c r="R266" i="7"/>
  <c r="V266" i="7"/>
  <c r="R268" i="7"/>
  <c r="R269" i="7"/>
  <c r="I271" i="7"/>
  <c r="V272" i="7"/>
  <c r="I274" i="7"/>
  <c r="I273" i="7" s="1"/>
  <c r="M275" i="7"/>
  <c r="R275" i="7"/>
  <c r="L277" i="7"/>
  <c r="R277" i="7" s="1"/>
  <c r="M279" i="7"/>
  <c r="R279" i="7"/>
  <c r="R288" i="7"/>
  <c r="V289" i="7"/>
  <c r="V290" i="7"/>
  <c r="V297" i="7"/>
  <c r="R276" i="7"/>
  <c r="M276" i="7"/>
  <c r="V280" i="7"/>
  <c r="R280" i="7"/>
  <c r="M280" i="7"/>
  <c r="R294" i="7"/>
  <c r="M294" i="7"/>
  <c r="V294" i="7"/>
  <c r="M178" i="7"/>
  <c r="M181" i="7"/>
  <c r="M187" i="7"/>
  <c r="M192" i="7"/>
  <c r="M193" i="7"/>
  <c r="M195" i="7"/>
  <c r="M196" i="7"/>
  <c r="M204" i="7"/>
  <c r="M210" i="7"/>
  <c r="M212" i="7"/>
  <c r="M214" i="7"/>
  <c r="M216" i="7"/>
  <c r="M225" i="7"/>
  <c r="M228" i="7"/>
  <c r="R237" i="7"/>
  <c r="M238" i="7"/>
  <c r="R243" i="7"/>
  <c r="M248" i="7"/>
  <c r="M255" i="7"/>
  <c r="M256" i="7"/>
  <c r="M278" i="7"/>
  <c r="R278" i="7"/>
  <c r="M281" i="7"/>
  <c r="R281" i="7"/>
  <c r="M283" i="7"/>
  <c r="R283" i="7"/>
  <c r="M286" i="7"/>
  <c r="R286" i="7"/>
  <c r="V287" i="7"/>
  <c r="V288" i="7"/>
  <c r="M282" i="7"/>
  <c r="M285" i="7"/>
  <c r="R287" i="7"/>
  <c r="M288" i="7"/>
  <c r="G292" i="7"/>
  <c r="G291" i="7" s="1"/>
  <c r="I292" i="7"/>
  <c r="I291" i="7" s="1"/>
  <c r="O292" i="7"/>
  <c r="O291" i="7" s="1"/>
  <c r="Q291" i="7" s="1"/>
  <c r="M293" i="7"/>
  <c r="R293" i="7"/>
  <c r="N295" i="7"/>
  <c r="H296" i="7"/>
  <c r="M297" i="7"/>
  <c r="R297" i="7"/>
  <c r="V299" i="7"/>
  <c r="L300" i="7"/>
  <c r="M300" i="7" s="1"/>
  <c r="M301" i="7"/>
  <c r="H303" i="7"/>
  <c r="R304" i="7"/>
  <c r="V304" i="7"/>
  <c r="L308" i="7"/>
  <c r="L307" i="7" s="1"/>
  <c r="L306" i="7" s="1"/>
  <c r="L305" i="7" s="1"/>
  <c r="V310" i="7"/>
  <c r="M311" i="7"/>
  <c r="V314" i="7"/>
  <c r="M315" i="7"/>
  <c r="V316" i="7"/>
  <c r="M317" i="7"/>
  <c r="V318" i="7"/>
  <c r="M299" i="7"/>
  <c r="M310" i="7"/>
  <c r="M314" i="7"/>
  <c r="M316" i="7"/>
  <c r="M318" i="7"/>
  <c r="X116" i="7" l="1"/>
  <c r="W116" i="7"/>
  <c r="R73" i="7"/>
  <c r="R201" i="7"/>
  <c r="S230" i="7"/>
  <c r="S229" i="7" s="1"/>
  <c r="R122" i="7"/>
  <c r="R160" i="7"/>
  <c r="R44" i="7"/>
  <c r="V203" i="7"/>
  <c r="Y203" i="7" s="1"/>
  <c r="R23" i="7"/>
  <c r="R27" i="7"/>
  <c r="R106" i="7"/>
  <c r="R88" i="7"/>
  <c r="P236" i="7"/>
  <c r="P230" i="7" s="1"/>
  <c r="P229" i="7" s="1"/>
  <c r="V62" i="7"/>
  <c r="V298" i="7"/>
  <c r="X298" i="7" s="1"/>
  <c r="Q295" i="7"/>
  <c r="R247" i="7"/>
  <c r="R313" i="7"/>
  <c r="K147" i="7"/>
  <c r="V243" i="7"/>
  <c r="Y243" i="7" s="1"/>
  <c r="R89" i="7"/>
  <c r="R67" i="7"/>
  <c r="M89" i="7"/>
  <c r="R25" i="7"/>
  <c r="H185" i="7"/>
  <c r="R177" i="7"/>
  <c r="J230" i="7"/>
  <c r="J229" i="7" s="1"/>
  <c r="R232" i="7"/>
  <c r="E147" i="7"/>
  <c r="R218" i="7"/>
  <c r="R168" i="7"/>
  <c r="V164" i="7"/>
  <c r="Y164" i="7" s="1"/>
  <c r="V271" i="7"/>
  <c r="Y271" i="7" s="1"/>
  <c r="V186" i="7"/>
  <c r="Y186" i="7" s="1"/>
  <c r="P71" i="7"/>
  <c r="M313" i="7"/>
  <c r="R179" i="7"/>
  <c r="M127" i="7"/>
  <c r="X129" i="7"/>
  <c r="Y129" i="7"/>
  <c r="V127" i="7"/>
  <c r="W127" i="7" s="1"/>
  <c r="R127" i="7"/>
  <c r="V88" i="7"/>
  <c r="R79" i="7"/>
  <c r="V79" i="7"/>
  <c r="V89" i="7"/>
  <c r="T71" i="7"/>
  <c r="V106" i="7"/>
  <c r="V76" i="7"/>
  <c r="R234" i="7"/>
  <c r="Q51" i="7"/>
  <c r="R51" i="7" s="1"/>
  <c r="E230" i="7"/>
  <c r="E229" i="7" s="1"/>
  <c r="Q236" i="7"/>
  <c r="F71" i="7"/>
  <c r="V177" i="7"/>
  <c r="X177" i="7" s="1"/>
  <c r="T230" i="7"/>
  <c r="T229" i="7" s="1"/>
  <c r="R215" i="7"/>
  <c r="R123" i="7"/>
  <c r="R121" i="7"/>
  <c r="M298" i="7"/>
  <c r="G270" i="7"/>
  <c r="F230" i="7"/>
  <c r="F229" i="7" s="1"/>
  <c r="R227" i="7"/>
  <c r="R221" i="7"/>
  <c r="V221" i="7"/>
  <c r="X221" i="7" s="1"/>
  <c r="J147" i="7"/>
  <c r="R186" i="7"/>
  <c r="M177" i="7"/>
  <c r="M179" i="7"/>
  <c r="V179" i="7"/>
  <c r="X179" i="7" s="1"/>
  <c r="J71" i="7"/>
  <c r="X250" i="7"/>
  <c r="V293" i="7"/>
  <c r="X293" i="7" s="1"/>
  <c r="F148" i="7"/>
  <c r="Y293" i="7"/>
  <c r="K230" i="7"/>
  <c r="K229" i="7" s="1"/>
  <c r="M234" i="7"/>
  <c r="S147" i="7"/>
  <c r="Q155" i="7"/>
  <c r="Q148" i="7" s="1"/>
  <c r="Y316" i="7"/>
  <c r="X316" i="7"/>
  <c r="Y310" i="7"/>
  <c r="X310" i="7"/>
  <c r="Y299" i="7"/>
  <c r="X299" i="7"/>
  <c r="Y294" i="7"/>
  <c r="X294" i="7"/>
  <c r="Y297" i="7"/>
  <c r="X297" i="7"/>
  <c r="Y256" i="7"/>
  <c r="X256" i="7"/>
  <c r="Y204" i="7"/>
  <c r="X204" i="7"/>
  <c r="Y178" i="7"/>
  <c r="X178" i="7"/>
  <c r="Y304" i="7"/>
  <c r="X304" i="7"/>
  <c r="Y287" i="7"/>
  <c r="X287" i="7"/>
  <c r="Y280" i="7"/>
  <c r="X280" i="7"/>
  <c r="Y290" i="7"/>
  <c r="X290" i="7"/>
  <c r="Y272" i="7"/>
  <c r="X272" i="7"/>
  <c r="Y266" i="7"/>
  <c r="X266" i="7"/>
  <c r="Y255" i="7"/>
  <c r="X255" i="7"/>
  <c r="Y228" i="7"/>
  <c r="X228" i="7"/>
  <c r="Y216" i="7"/>
  <c r="X216" i="7"/>
  <c r="Y214" i="7"/>
  <c r="X214" i="7"/>
  <c r="Y212" i="7"/>
  <c r="X212" i="7"/>
  <c r="Y210" i="7"/>
  <c r="X210" i="7"/>
  <c r="Y181" i="7"/>
  <c r="Y176" i="7"/>
  <c r="X176" i="7"/>
  <c r="Y171" i="7"/>
  <c r="X171" i="7"/>
  <c r="Y177" i="7"/>
  <c r="Y135" i="7"/>
  <c r="X135" i="7"/>
  <c r="X243" i="7"/>
  <c r="Y215" i="7"/>
  <c r="X215" i="7"/>
  <c r="Y174" i="7"/>
  <c r="X174" i="7"/>
  <c r="Y167" i="7"/>
  <c r="X167" i="7"/>
  <c r="Y153" i="7"/>
  <c r="X153" i="7"/>
  <c r="Y145" i="7"/>
  <c r="X145" i="7"/>
  <c r="Y107" i="7"/>
  <c r="X107" i="7"/>
  <c r="Y74" i="7"/>
  <c r="X74" i="7"/>
  <c r="Y60" i="7"/>
  <c r="X60" i="7"/>
  <c r="Y55" i="7"/>
  <c r="X55" i="7"/>
  <c r="Y257" i="7"/>
  <c r="X257" i="7"/>
  <c r="Y246" i="7"/>
  <c r="X246" i="7"/>
  <c r="Y242" i="7"/>
  <c r="X242" i="7"/>
  <c r="Y182" i="7"/>
  <c r="X182" i="7"/>
  <c r="Y172" i="7"/>
  <c r="X172" i="7"/>
  <c r="Y144" i="7"/>
  <c r="X144" i="7"/>
  <c r="Y139" i="7"/>
  <c r="X139" i="7"/>
  <c r="Y44" i="7"/>
  <c r="X44" i="7"/>
  <c r="Y122" i="7"/>
  <c r="X122" i="7"/>
  <c r="Y67" i="7"/>
  <c r="X67" i="7"/>
  <c r="Y23" i="7"/>
  <c r="X23" i="7"/>
  <c r="Y49" i="7"/>
  <c r="X49" i="7"/>
  <c r="Y38" i="7"/>
  <c r="X38" i="7"/>
  <c r="Y26" i="7"/>
  <c r="X26" i="7"/>
  <c r="Y18" i="7"/>
  <c r="X18" i="7"/>
  <c r="Y37" i="7"/>
  <c r="X37" i="7"/>
  <c r="Y77" i="7"/>
  <c r="X77" i="7"/>
  <c r="Y20" i="7"/>
  <c r="X20" i="7"/>
  <c r="Y63" i="7"/>
  <c r="X63" i="7"/>
  <c r="Y40" i="7"/>
  <c r="X40" i="7"/>
  <c r="Y131" i="7"/>
  <c r="X131" i="7"/>
  <c r="Y119" i="7"/>
  <c r="X119" i="7"/>
  <c r="Y100" i="7"/>
  <c r="X100" i="7"/>
  <c r="Y284" i="7"/>
  <c r="X284" i="7"/>
  <c r="Y279" i="7"/>
  <c r="X279" i="7"/>
  <c r="Y276" i="7"/>
  <c r="X276" i="7"/>
  <c r="Y262" i="7"/>
  <c r="X262" i="7"/>
  <c r="R191" i="7"/>
  <c r="Y168" i="7"/>
  <c r="X168" i="7"/>
  <c r="Y165" i="7"/>
  <c r="X165" i="7"/>
  <c r="Y156" i="7"/>
  <c r="X156" i="7"/>
  <c r="Y244" i="7"/>
  <c r="X244" i="7"/>
  <c r="Y223" i="7"/>
  <c r="X223" i="7"/>
  <c r="Y199" i="7"/>
  <c r="X199" i="7"/>
  <c r="Y73" i="7"/>
  <c r="X73" i="7"/>
  <c r="Y47" i="7"/>
  <c r="X47" i="7"/>
  <c r="Y34" i="7"/>
  <c r="X34" i="7"/>
  <c r="Y27" i="7"/>
  <c r="X27" i="7"/>
  <c r="Y16" i="7"/>
  <c r="X16" i="7"/>
  <c r="Y301" i="7"/>
  <c r="X301" i="7"/>
  <c r="Y121" i="7"/>
  <c r="X121" i="7"/>
  <c r="Y184" i="7"/>
  <c r="X184" i="7"/>
  <c r="Y19" i="7"/>
  <c r="X19" i="7"/>
  <c r="Y25" i="7"/>
  <c r="X25" i="7"/>
  <c r="Y265" i="7"/>
  <c r="X265" i="7"/>
  <c r="Y261" i="7"/>
  <c r="X261" i="7"/>
  <c r="Y259" i="7"/>
  <c r="X259" i="7"/>
  <c r="Y254" i="7"/>
  <c r="X254" i="7"/>
  <c r="Y283" i="7"/>
  <c r="X283" i="7"/>
  <c r="Y84" i="7"/>
  <c r="X84" i="7"/>
  <c r="Y281" i="7"/>
  <c r="X281" i="7"/>
  <c r="Y193" i="7"/>
  <c r="X193" i="7"/>
  <c r="M191" i="7"/>
  <c r="Y318" i="7"/>
  <c r="X318" i="7"/>
  <c r="Y314" i="7"/>
  <c r="X314" i="7"/>
  <c r="Y288" i="7"/>
  <c r="X288" i="7"/>
  <c r="Y289" i="7"/>
  <c r="X289" i="7"/>
  <c r="Y248" i="7"/>
  <c r="X248" i="7"/>
  <c r="Y238" i="7"/>
  <c r="X238" i="7"/>
  <c r="Y196" i="7"/>
  <c r="X196" i="7"/>
  <c r="Y187" i="7"/>
  <c r="X187" i="7"/>
  <c r="Y275" i="7"/>
  <c r="X275" i="7"/>
  <c r="Y175" i="7"/>
  <c r="X175" i="7"/>
  <c r="X164" i="7"/>
  <c r="Y237" i="7"/>
  <c r="X237" i="7"/>
  <c r="Y173" i="7"/>
  <c r="X173" i="7"/>
  <c r="Y166" i="7"/>
  <c r="X166" i="7"/>
  <c r="Y146" i="7"/>
  <c r="X146" i="7"/>
  <c r="Y134" i="7"/>
  <c r="X134" i="7"/>
  <c r="Y124" i="7"/>
  <c r="X124" i="7"/>
  <c r="Y115" i="7"/>
  <c r="X115" i="7"/>
  <c r="Y112" i="7"/>
  <c r="X112" i="7"/>
  <c r="Y96" i="7"/>
  <c r="X96" i="7"/>
  <c r="Y90" i="7"/>
  <c r="X90" i="7"/>
  <c r="Y80" i="7"/>
  <c r="X80" i="7"/>
  <c r="Y70" i="7"/>
  <c r="X70" i="7"/>
  <c r="Y66" i="7"/>
  <c r="X66" i="7"/>
  <c r="Y62" i="7"/>
  <c r="Y235" i="7"/>
  <c r="X235" i="7"/>
  <c r="X88" i="7"/>
  <c r="Y43" i="7"/>
  <c r="X43" i="7"/>
  <c r="Y50" i="7"/>
  <c r="X50" i="7"/>
  <c r="Y45" i="7"/>
  <c r="X45" i="7"/>
  <c r="Y28" i="7"/>
  <c r="X28" i="7"/>
  <c r="Y24" i="7"/>
  <c r="X24" i="7"/>
  <c r="Y42" i="7"/>
  <c r="X42" i="7"/>
  <c r="Y58" i="7"/>
  <c r="X58" i="7"/>
  <c r="Y68" i="7"/>
  <c r="X68" i="7"/>
  <c r="Y53" i="7"/>
  <c r="X53" i="7"/>
  <c r="Y30" i="7"/>
  <c r="X30" i="7"/>
  <c r="Y133" i="7"/>
  <c r="X133" i="7"/>
  <c r="Y114" i="7"/>
  <c r="X114" i="7"/>
  <c r="Y104" i="7"/>
  <c r="X104" i="7"/>
  <c r="Y95" i="7"/>
  <c r="X95" i="7"/>
  <c r="Y111" i="7"/>
  <c r="X111" i="7"/>
  <c r="Y317" i="7"/>
  <c r="X317" i="7"/>
  <c r="Y315" i="7"/>
  <c r="X315" i="7"/>
  <c r="Y298" i="7"/>
  <c r="Y286" i="7"/>
  <c r="X286" i="7"/>
  <c r="Y278" i="7"/>
  <c r="X278" i="7"/>
  <c r="Y247" i="7"/>
  <c r="X247" i="7"/>
  <c r="Y233" i="7"/>
  <c r="X233" i="7"/>
  <c r="Y219" i="7"/>
  <c r="X219" i="7"/>
  <c r="Y213" i="7"/>
  <c r="X213" i="7"/>
  <c r="Y211" i="7"/>
  <c r="X211" i="7"/>
  <c r="Y194" i="7"/>
  <c r="X194" i="7"/>
  <c r="Y169" i="7"/>
  <c r="X169" i="7"/>
  <c r="Y132" i="7"/>
  <c r="X132" i="7"/>
  <c r="Y123" i="7"/>
  <c r="X123" i="7"/>
  <c r="Y190" i="7"/>
  <c r="X190" i="7"/>
  <c r="Y161" i="7"/>
  <c r="X161" i="7"/>
  <c r="Y150" i="7"/>
  <c r="X150" i="7"/>
  <c r="Y54" i="7"/>
  <c r="X54" i="7"/>
  <c r="Y35" i="7"/>
  <c r="X35" i="7"/>
  <c r="Y311" i="7"/>
  <c r="X311" i="7"/>
  <c r="Y160" i="7"/>
  <c r="X160" i="7"/>
  <c r="Y17" i="7"/>
  <c r="X17" i="7"/>
  <c r="Y130" i="7"/>
  <c r="X130" i="7"/>
  <c r="Y263" i="7"/>
  <c r="X263" i="7"/>
  <c r="Y260" i="7"/>
  <c r="X260" i="7"/>
  <c r="Y258" i="7"/>
  <c r="X258" i="7"/>
  <c r="Y253" i="7"/>
  <c r="X253" i="7"/>
  <c r="Y240" i="7"/>
  <c r="X240" i="7"/>
  <c r="Y207" i="7"/>
  <c r="X207" i="7"/>
  <c r="Y282" i="7"/>
  <c r="X282" i="7"/>
  <c r="Y264" i="7"/>
  <c r="X264" i="7"/>
  <c r="G147" i="7"/>
  <c r="L148" i="7"/>
  <c r="I148" i="7"/>
  <c r="I147" i="7" s="1"/>
  <c r="V191" i="7"/>
  <c r="Y285" i="7"/>
  <c r="X285" i="7"/>
  <c r="D230" i="7"/>
  <c r="D229" i="7" s="1"/>
  <c r="O56" i="7"/>
  <c r="Q56" i="7" s="1"/>
  <c r="V277" i="7"/>
  <c r="R271" i="7"/>
  <c r="M271" i="7"/>
  <c r="V234" i="7"/>
  <c r="K71" i="7"/>
  <c r="L32" i="7"/>
  <c r="L31" i="7" s="1"/>
  <c r="Q142" i="7"/>
  <c r="Q48" i="7"/>
  <c r="Q136" i="7"/>
  <c r="D147" i="7"/>
  <c r="D13" i="7" s="1"/>
  <c r="M292" i="7"/>
  <c r="R298" i="7"/>
  <c r="R249" i="7"/>
  <c r="R118" i="7"/>
  <c r="M79" i="7"/>
  <c r="R57" i="7"/>
  <c r="R54" i="7"/>
  <c r="L185" i="7"/>
  <c r="U71" i="7"/>
  <c r="U13" i="7" s="1"/>
  <c r="I71" i="7"/>
  <c r="E71" i="7"/>
  <c r="O71" i="7"/>
  <c r="G71" i="7"/>
  <c r="V52" i="7"/>
  <c r="W52" i="7" s="1"/>
  <c r="F147" i="7"/>
  <c r="S71" i="7"/>
  <c r="R62" i="7"/>
  <c r="G236" i="7"/>
  <c r="V29" i="7"/>
  <c r="W29" i="7" s="1"/>
  <c r="V249" i="7"/>
  <c r="P147" i="7"/>
  <c r="V313" i="7"/>
  <c r="H312" i="7"/>
  <c r="V227" i="7"/>
  <c r="H226" i="7"/>
  <c r="Q226" i="7"/>
  <c r="N220" i="7"/>
  <c r="Q220" i="7" s="1"/>
  <c r="Q205" i="7"/>
  <c r="O197" i="7"/>
  <c r="O147" i="7" s="1"/>
  <c r="T147" i="7"/>
  <c r="Q185" i="7"/>
  <c r="R198" i="7"/>
  <c r="M252" i="7"/>
  <c r="I270" i="7"/>
  <c r="I230" i="7" s="1"/>
  <c r="I229" i="7" s="1"/>
  <c r="R183" i="7"/>
  <c r="R157" i="7"/>
  <c r="V157" i="7"/>
  <c r="R155" i="7"/>
  <c r="R76" i="7"/>
  <c r="M155" i="7"/>
  <c r="U230" i="7"/>
  <c r="U229" i="7" s="1"/>
  <c r="M65" i="7"/>
  <c r="R49" i="7"/>
  <c r="Q31" i="7"/>
  <c r="L21" i="7"/>
  <c r="M22" i="7"/>
  <c r="M303" i="7"/>
  <c r="M302" i="7" s="1"/>
  <c r="V303" i="7"/>
  <c r="R303" i="7"/>
  <c r="H302" i="7"/>
  <c r="M296" i="7"/>
  <c r="M295" i="7" s="1"/>
  <c r="V296" i="7"/>
  <c r="R296" i="7"/>
  <c r="V252" i="7"/>
  <c r="R252" i="7"/>
  <c r="H251" i="7"/>
  <c r="Q231" i="7"/>
  <c r="N230" i="7"/>
  <c r="M218" i="7"/>
  <c r="L217" i="7"/>
  <c r="V206" i="7"/>
  <c r="R206" i="7"/>
  <c r="H205" i="7"/>
  <c r="M291" i="7"/>
  <c r="R291" i="7"/>
  <c r="V291" i="7"/>
  <c r="H126" i="7"/>
  <c r="R159" i="7"/>
  <c r="H158" i="7"/>
  <c r="M159" i="7"/>
  <c r="V159" i="7"/>
  <c r="M118" i="7"/>
  <c r="L117" i="7"/>
  <c r="M113" i="7"/>
  <c r="V113" i="7"/>
  <c r="W113" i="7" s="1"/>
  <c r="R113" i="7"/>
  <c r="V103" i="7"/>
  <c r="W103" i="7" s="1"/>
  <c r="R103" i="7"/>
  <c r="Q97" i="7"/>
  <c r="N91" i="7"/>
  <c r="N71" i="7" s="1"/>
  <c r="M94" i="7"/>
  <c r="V94" i="7"/>
  <c r="W94" i="7" s="1"/>
  <c r="R94" i="7"/>
  <c r="H93" i="7"/>
  <c r="M83" i="7"/>
  <c r="L82" i="7"/>
  <c r="M76" i="7"/>
  <c r="L72" i="7"/>
  <c r="M69" i="7"/>
  <c r="V69" i="7"/>
  <c r="R69" i="7"/>
  <c r="Q65" i="7"/>
  <c r="R65" i="7" s="1"/>
  <c r="N64" i="7"/>
  <c r="Q64" i="7" s="1"/>
  <c r="M62" i="7"/>
  <c r="L59" i="7"/>
  <c r="L56" i="7" s="1"/>
  <c r="M56" i="7" s="1"/>
  <c r="M57" i="7"/>
  <c r="V241" i="7"/>
  <c r="R241" i="7"/>
  <c r="M241" i="7"/>
  <c r="M15" i="7"/>
  <c r="H14" i="7"/>
  <c r="V15" i="7"/>
  <c r="W15" i="7" s="1"/>
  <c r="R15" i="7"/>
  <c r="V36" i="7"/>
  <c r="W36" i="7" s="1"/>
  <c r="R36" i="7"/>
  <c r="M36" i="7"/>
  <c r="V41" i="7"/>
  <c r="W41" i="7" s="1"/>
  <c r="R41" i="7"/>
  <c r="M41" i="7"/>
  <c r="R300" i="7"/>
  <c r="H295" i="7"/>
  <c r="V300" i="7"/>
  <c r="Q292" i="7"/>
  <c r="L274" i="7"/>
  <c r="L273" i="7" s="1"/>
  <c r="L270" i="7" s="1"/>
  <c r="M206" i="7"/>
  <c r="M277" i="7"/>
  <c r="O270" i="7"/>
  <c r="R239" i="7"/>
  <c r="M221" i="7"/>
  <c r="V183" i="7"/>
  <c r="V151" i="7"/>
  <c r="W151" i="7" s="1"/>
  <c r="M106" i="7"/>
  <c r="M157" i="7"/>
  <c r="M151" i="7"/>
  <c r="V218" i="7"/>
  <c r="R149" i="7"/>
  <c r="H110" i="7"/>
  <c r="M103" i="7"/>
  <c r="L97" i="7"/>
  <c r="L91" i="7" s="1"/>
  <c r="V83" i="7"/>
  <c r="W83" i="7" s="1"/>
  <c r="V118" i="7"/>
  <c r="W118" i="7" s="1"/>
  <c r="V57" i="7"/>
  <c r="W57" i="7" s="1"/>
  <c r="R29" i="7"/>
  <c r="M29" i="7"/>
  <c r="M308" i="7"/>
  <c r="V308" i="7"/>
  <c r="R308" i="7"/>
  <c r="H307" i="7"/>
  <c r="M232" i="7"/>
  <c r="L231" i="7"/>
  <c r="L197" i="7"/>
  <c r="H273" i="7"/>
  <c r="R154" i="7"/>
  <c r="M154" i="7"/>
  <c r="H152" i="7"/>
  <c r="V154" i="7"/>
  <c r="N147" i="7"/>
  <c r="V99" i="7"/>
  <c r="W99" i="7" s="1"/>
  <c r="R99" i="7"/>
  <c r="H64" i="7"/>
  <c r="V245" i="7"/>
  <c r="R245" i="7"/>
  <c r="M245" i="7"/>
  <c r="V180" i="7"/>
  <c r="R180" i="7"/>
  <c r="M180" i="7"/>
  <c r="V170" i="7"/>
  <c r="R170" i="7"/>
  <c r="M170" i="7"/>
  <c r="V143" i="7"/>
  <c r="W143" i="7" s="1"/>
  <c r="R143" i="7"/>
  <c r="H142" i="7"/>
  <c r="M143" i="7"/>
  <c r="V138" i="7"/>
  <c r="W138" i="7" s="1"/>
  <c r="R138" i="7"/>
  <c r="H137" i="7"/>
  <c r="H136" i="7" s="1"/>
  <c r="M138" i="7"/>
  <c r="M51" i="7"/>
  <c r="H48" i="7"/>
  <c r="V51" i="7"/>
  <c r="W51" i="7" s="1"/>
  <c r="M46" i="7"/>
  <c r="V46" i="7"/>
  <c r="W46" i="7" s="1"/>
  <c r="R46" i="7"/>
  <c r="M33" i="7"/>
  <c r="V33" i="7"/>
  <c r="W33" i="7" s="1"/>
  <c r="R33" i="7"/>
  <c r="H32" i="7"/>
  <c r="H31" i="7" s="1"/>
  <c r="Q22" i="7"/>
  <c r="V22" i="7" s="1"/>
  <c r="W22" i="7" s="1"/>
  <c r="N21" i="7"/>
  <c r="Q21" i="7" s="1"/>
  <c r="Q14" i="7"/>
  <c r="L295" i="7"/>
  <c r="M186" i="7"/>
  <c r="M149" i="7"/>
  <c r="R151" i="7"/>
  <c r="V239" i="7"/>
  <c r="V232" i="7"/>
  <c r="M99" i="7"/>
  <c r="L236" i="7"/>
  <c r="V149" i="7"/>
  <c r="W149" i="7" s="1"/>
  <c r="Q72" i="7"/>
  <c r="Y106" i="7" l="1"/>
  <c r="W106" i="7"/>
  <c r="Y89" i="7"/>
  <c r="W89" i="7"/>
  <c r="Y88" i="7"/>
  <c r="W88" i="7"/>
  <c r="T13" i="7"/>
  <c r="X62" i="7"/>
  <c r="W62" i="7"/>
  <c r="Y76" i="7"/>
  <c r="W76" i="7"/>
  <c r="Y79" i="7"/>
  <c r="W79" i="7"/>
  <c r="X203" i="7"/>
  <c r="T319" i="7"/>
  <c r="X76" i="7"/>
  <c r="X186" i="7"/>
  <c r="E13" i="7"/>
  <c r="E319" i="7" s="1"/>
  <c r="M231" i="7"/>
  <c r="K13" i="7"/>
  <c r="K319" i="7" s="1"/>
  <c r="M185" i="7"/>
  <c r="P13" i="7"/>
  <c r="P319" i="7" s="1"/>
  <c r="X271" i="7"/>
  <c r="G230" i="7"/>
  <c r="G229" i="7" s="1"/>
  <c r="F13" i="7"/>
  <c r="F319" i="7" s="1"/>
  <c r="X79" i="7"/>
  <c r="Y179" i="7"/>
  <c r="J13" i="7"/>
  <c r="J319" i="7" s="1"/>
  <c r="X89" i="7"/>
  <c r="X127" i="7"/>
  <c r="Y127" i="7"/>
  <c r="X106" i="7"/>
  <c r="V155" i="7"/>
  <c r="X155" i="7" s="1"/>
  <c r="S13" i="7"/>
  <c r="S319" i="7" s="1"/>
  <c r="D319" i="7"/>
  <c r="H148" i="7"/>
  <c r="G13" i="7"/>
  <c r="Y149" i="7"/>
  <c r="X149" i="7"/>
  <c r="Y239" i="7"/>
  <c r="X239" i="7"/>
  <c r="Y33" i="7"/>
  <c r="X33" i="7"/>
  <c r="Y51" i="7"/>
  <c r="X51" i="7"/>
  <c r="Y138" i="7"/>
  <c r="X138" i="7"/>
  <c r="Y180" i="7"/>
  <c r="X180" i="7"/>
  <c r="Y118" i="7"/>
  <c r="X118" i="7"/>
  <c r="Y151" i="7"/>
  <c r="X151" i="7"/>
  <c r="Y300" i="7"/>
  <c r="X300" i="7"/>
  <c r="Y241" i="7"/>
  <c r="X241" i="7"/>
  <c r="Y69" i="7"/>
  <c r="X69" i="7"/>
  <c r="Y291" i="7"/>
  <c r="X291" i="7"/>
  <c r="Y232" i="7"/>
  <c r="X232" i="7"/>
  <c r="Y22" i="7"/>
  <c r="X22" i="7"/>
  <c r="Y46" i="7"/>
  <c r="X46" i="7"/>
  <c r="Y170" i="7"/>
  <c r="X170" i="7"/>
  <c r="Y245" i="7"/>
  <c r="X245" i="7"/>
  <c r="Y99" i="7"/>
  <c r="X99" i="7"/>
  <c r="Y154" i="7"/>
  <c r="X154" i="7"/>
  <c r="Y308" i="7"/>
  <c r="X308" i="7"/>
  <c r="Y57" i="7"/>
  <c r="X57" i="7"/>
  <c r="Y83" i="7"/>
  <c r="X83" i="7"/>
  <c r="Y183" i="7"/>
  <c r="X183" i="7"/>
  <c r="Y36" i="7"/>
  <c r="X36" i="7"/>
  <c r="Y15" i="7"/>
  <c r="X15" i="7"/>
  <c r="Y103" i="7"/>
  <c r="X103" i="7"/>
  <c r="Y113" i="7"/>
  <c r="X113" i="7"/>
  <c r="Y159" i="7"/>
  <c r="X159" i="7"/>
  <c r="Y206" i="7"/>
  <c r="X206" i="7"/>
  <c r="Y296" i="7"/>
  <c r="X296" i="7"/>
  <c r="Y303" i="7"/>
  <c r="X303" i="7"/>
  <c r="Y227" i="7"/>
  <c r="X227" i="7"/>
  <c r="Y313" i="7"/>
  <c r="X313" i="7"/>
  <c r="Y249" i="7"/>
  <c r="X249" i="7"/>
  <c r="Y277" i="7"/>
  <c r="X277" i="7"/>
  <c r="Y198" i="7"/>
  <c r="X198" i="7"/>
  <c r="Q197" i="7"/>
  <c r="I13" i="7"/>
  <c r="I319" i="7" s="1"/>
  <c r="Y143" i="7"/>
  <c r="X143" i="7"/>
  <c r="Y218" i="7"/>
  <c r="X218" i="7"/>
  <c r="Y41" i="7"/>
  <c r="X41" i="7"/>
  <c r="Y94" i="7"/>
  <c r="X94" i="7"/>
  <c r="Y252" i="7"/>
  <c r="X252" i="7"/>
  <c r="Y157" i="7"/>
  <c r="X157" i="7"/>
  <c r="Y29" i="7"/>
  <c r="X29" i="7"/>
  <c r="Y52" i="7"/>
  <c r="X52" i="7"/>
  <c r="Y155" i="7"/>
  <c r="Y234" i="7"/>
  <c r="X234" i="7"/>
  <c r="Y191" i="7"/>
  <c r="X191" i="7"/>
  <c r="L147" i="7"/>
  <c r="R185" i="7"/>
  <c r="V231" i="7"/>
  <c r="R56" i="7"/>
  <c r="Q147" i="7"/>
  <c r="M274" i="7"/>
  <c r="R274" i="7"/>
  <c r="O13" i="7"/>
  <c r="V56" i="7"/>
  <c r="W56" i="7" s="1"/>
  <c r="U319" i="7"/>
  <c r="V65" i="7"/>
  <c r="W65" i="7" s="1"/>
  <c r="V274" i="7"/>
  <c r="R231" i="7"/>
  <c r="V185" i="7"/>
  <c r="H220" i="7"/>
  <c r="M226" i="7"/>
  <c r="R226" i="7"/>
  <c r="V226" i="7"/>
  <c r="V312" i="7"/>
  <c r="M312" i="7"/>
  <c r="R312" i="7"/>
  <c r="L71" i="7"/>
  <c r="V48" i="7"/>
  <c r="W48" i="7" s="1"/>
  <c r="R48" i="7"/>
  <c r="M48" i="7"/>
  <c r="M97" i="7"/>
  <c r="V97" i="7"/>
  <c r="W97" i="7" s="1"/>
  <c r="R97" i="7"/>
  <c r="M152" i="7"/>
  <c r="V152" i="7"/>
  <c r="W152" i="7" s="1"/>
  <c r="R152" i="7"/>
  <c r="V273" i="7"/>
  <c r="R273" i="7"/>
  <c r="M273" i="7"/>
  <c r="H270" i="7"/>
  <c r="O230" i="7"/>
  <c r="O229" i="7" s="1"/>
  <c r="Q270" i="7"/>
  <c r="V295" i="7"/>
  <c r="R295" i="7"/>
  <c r="M14" i="7"/>
  <c r="V14" i="7"/>
  <c r="W14" i="7" s="1"/>
  <c r="R14" i="7"/>
  <c r="M59" i="7"/>
  <c r="R59" i="7"/>
  <c r="V59" i="7"/>
  <c r="W59" i="7" s="1"/>
  <c r="M117" i="7"/>
  <c r="V117" i="7"/>
  <c r="W117" i="7" s="1"/>
  <c r="R117" i="7"/>
  <c r="V158" i="7"/>
  <c r="R158" i="7"/>
  <c r="M158" i="7"/>
  <c r="V126" i="7"/>
  <c r="W126" i="7" s="1"/>
  <c r="R126" i="7"/>
  <c r="M126" i="7"/>
  <c r="H125" i="7"/>
  <c r="M205" i="7"/>
  <c r="V205" i="7"/>
  <c r="R205" i="7"/>
  <c r="V21" i="7"/>
  <c r="W21" i="7" s="1"/>
  <c r="M21" i="7"/>
  <c r="R21" i="7"/>
  <c r="L109" i="7"/>
  <c r="M32" i="7"/>
  <c r="M31" i="7" s="1"/>
  <c r="R32" i="7"/>
  <c r="V32" i="7"/>
  <c r="W32" i="7" s="1"/>
  <c r="V137" i="7"/>
  <c r="W137" i="7" s="1"/>
  <c r="R137" i="7"/>
  <c r="M137" i="7"/>
  <c r="V142" i="7"/>
  <c r="W142" i="7" s="1"/>
  <c r="R142" i="7"/>
  <c r="M142" i="7"/>
  <c r="V64" i="7"/>
  <c r="R64" i="7"/>
  <c r="M64" i="7"/>
  <c r="M307" i="7"/>
  <c r="V307" i="7"/>
  <c r="R307" i="7"/>
  <c r="H306" i="7"/>
  <c r="M110" i="7"/>
  <c r="V110" i="7"/>
  <c r="W110" i="7" s="1"/>
  <c r="R110" i="7"/>
  <c r="H109" i="7"/>
  <c r="V292" i="7"/>
  <c r="R292" i="7"/>
  <c r="V72" i="7"/>
  <c r="W72" i="7" s="1"/>
  <c r="M72" i="7"/>
  <c r="R72" i="7"/>
  <c r="M82" i="7"/>
  <c r="R82" i="7"/>
  <c r="V82" i="7"/>
  <c r="W82" i="7" s="1"/>
  <c r="M93" i="7"/>
  <c r="V93" i="7"/>
  <c r="W93" i="7" s="1"/>
  <c r="R93" i="7"/>
  <c r="H92" i="7"/>
  <c r="Q91" i="7"/>
  <c r="Q71" i="7" s="1"/>
  <c r="M217" i="7"/>
  <c r="V217" i="7"/>
  <c r="R217" i="7"/>
  <c r="N229" i="7"/>
  <c r="M251" i="7"/>
  <c r="M236" i="7" s="1"/>
  <c r="H236" i="7"/>
  <c r="V251" i="7"/>
  <c r="R251" i="7"/>
  <c r="V302" i="7"/>
  <c r="R302" i="7"/>
  <c r="L230" i="7"/>
  <c r="L229" i="7" s="1"/>
  <c r="R22" i="7"/>
  <c r="G319" i="7" l="1"/>
  <c r="V148" i="7"/>
  <c r="M148" i="7"/>
  <c r="Y302" i="7"/>
  <c r="X302" i="7"/>
  <c r="Y82" i="7"/>
  <c r="X82" i="7"/>
  <c r="Y110" i="7"/>
  <c r="X110" i="7"/>
  <c r="Y307" i="7"/>
  <c r="X307" i="7"/>
  <c r="Y21" i="7"/>
  <c r="X21" i="7"/>
  <c r="Y126" i="7"/>
  <c r="X126" i="7"/>
  <c r="Y312" i="7"/>
  <c r="X312" i="7"/>
  <c r="Y65" i="7"/>
  <c r="X65" i="7"/>
  <c r="Y217" i="7"/>
  <c r="X217" i="7"/>
  <c r="Y72" i="7"/>
  <c r="X72" i="7"/>
  <c r="Y292" i="7"/>
  <c r="X292" i="7"/>
  <c r="Y142" i="7"/>
  <c r="X142" i="7"/>
  <c r="V31" i="7"/>
  <c r="W31" i="7" s="1"/>
  <c r="Y32" i="7"/>
  <c r="X32" i="7"/>
  <c r="Y205" i="7"/>
  <c r="X205" i="7"/>
  <c r="Y158" i="7"/>
  <c r="X158" i="7"/>
  <c r="Y117" i="7"/>
  <c r="X117" i="7"/>
  <c r="Y59" i="7"/>
  <c r="X59" i="7"/>
  <c r="Y14" i="7"/>
  <c r="X14" i="7"/>
  <c r="Y97" i="7"/>
  <c r="X97" i="7"/>
  <c r="Y48" i="7"/>
  <c r="X48" i="7"/>
  <c r="Y226" i="7"/>
  <c r="X226" i="7"/>
  <c r="Y185" i="7"/>
  <c r="X185" i="7"/>
  <c r="Y56" i="7"/>
  <c r="X56" i="7"/>
  <c r="Q229" i="7"/>
  <c r="R148" i="7"/>
  <c r="V236" i="7"/>
  <c r="Y251" i="7"/>
  <c r="X251" i="7"/>
  <c r="Y93" i="7"/>
  <c r="X93" i="7"/>
  <c r="Y64" i="7"/>
  <c r="X64" i="7"/>
  <c r="Y137" i="7"/>
  <c r="X137" i="7"/>
  <c r="Y295" i="7"/>
  <c r="X295" i="7"/>
  <c r="Y152" i="7"/>
  <c r="X152" i="7"/>
  <c r="Y231" i="7"/>
  <c r="X231" i="7"/>
  <c r="Y273" i="7"/>
  <c r="X273" i="7"/>
  <c r="Y274" i="7"/>
  <c r="X274" i="7"/>
  <c r="L13" i="7"/>
  <c r="L319" i="7" s="1"/>
  <c r="O319" i="7"/>
  <c r="V220" i="7"/>
  <c r="M220" i="7"/>
  <c r="R220" i="7"/>
  <c r="R136" i="7"/>
  <c r="M136" i="7"/>
  <c r="V136" i="7"/>
  <c r="W136" i="7" s="1"/>
  <c r="R31" i="7"/>
  <c r="R236" i="7"/>
  <c r="M109" i="7"/>
  <c r="V109" i="7"/>
  <c r="W109" i="7" s="1"/>
  <c r="R109" i="7"/>
  <c r="M306" i="7"/>
  <c r="V306" i="7"/>
  <c r="R306" i="7"/>
  <c r="H305" i="7"/>
  <c r="R197" i="7"/>
  <c r="M125" i="7"/>
  <c r="H120" i="7"/>
  <c r="V125" i="7"/>
  <c r="W125" i="7" s="1"/>
  <c r="R125" i="7"/>
  <c r="N13" i="7"/>
  <c r="M92" i="7"/>
  <c r="V92" i="7"/>
  <c r="W92" i="7" s="1"/>
  <c r="R92" i="7"/>
  <c r="H91" i="7"/>
  <c r="H71" i="7" s="1"/>
  <c r="V270" i="7"/>
  <c r="R270" i="7"/>
  <c r="M270" i="7"/>
  <c r="M230" i="7" s="1"/>
  <c r="H230" i="7"/>
  <c r="H147" i="7"/>
  <c r="Q230" i="7"/>
  <c r="X148" i="7" l="1"/>
  <c r="W148" i="7"/>
  <c r="Y148" i="7"/>
  <c r="Y92" i="7"/>
  <c r="X92" i="7"/>
  <c r="Y125" i="7"/>
  <c r="X125" i="7"/>
  <c r="Y109" i="7"/>
  <c r="X109" i="7"/>
  <c r="Y136" i="7"/>
  <c r="X136" i="7"/>
  <c r="Y236" i="7"/>
  <c r="X236" i="7"/>
  <c r="Y306" i="7"/>
  <c r="X306" i="7"/>
  <c r="Y31" i="7"/>
  <c r="X31" i="7"/>
  <c r="Y197" i="7"/>
  <c r="X197" i="7"/>
  <c r="Y270" i="7"/>
  <c r="X270" i="7"/>
  <c r="Y220" i="7"/>
  <c r="X220" i="7"/>
  <c r="V230" i="7"/>
  <c r="R230" i="7"/>
  <c r="H229" i="7"/>
  <c r="M147" i="7"/>
  <c r="V147" i="7"/>
  <c r="W147" i="7" s="1"/>
  <c r="R147" i="7"/>
  <c r="M91" i="7"/>
  <c r="M71" i="7" s="1"/>
  <c r="V91" i="7"/>
  <c r="W91" i="7" s="1"/>
  <c r="R91" i="7"/>
  <c r="N319" i="7"/>
  <c r="Q319" i="7" s="1"/>
  <c r="Q13" i="7"/>
  <c r="V120" i="7"/>
  <c r="W120" i="7" s="1"/>
  <c r="R120" i="7"/>
  <c r="M120" i="7"/>
  <c r="M305" i="7"/>
  <c r="M229" i="7" s="1"/>
  <c r="V305" i="7"/>
  <c r="R305" i="7"/>
  <c r="Y305" i="7" l="1"/>
  <c r="X305" i="7"/>
  <c r="Y120" i="7"/>
  <c r="X120" i="7"/>
  <c r="V71" i="7"/>
  <c r="W71" i="7" s="1"/>
  <c r="Y91" i="7"/>
  <c r="X91" i="7"/>
  <c r="Y147" i="7"/>
  <c r="X147" i="7"/>
  <c r="Y230" i="7"/>
  <c r="X230" i="7"/>
  <c r="R71" i="7"/>
  <c r="H13" i="7"/>
  <c r="V13" i="7" s="1"/>
  <c r="W13" i="7" s="1"/>
  <c r="V229" i="7"/>
  <c r="W229" i="7" s="1"/>
  <c r="R229" i="7"/>
  <c r="X13" i="7" l="1"/>
  <c r="Y13" i="7"/>
  <c r="Y71" i="7"/>
  <c r="X71" i="7"/>
  <c r="Y229" i="7"/>
  <c r="X229" i="7"/>
  <c r="H319" i="7"/>
  <c r="V319" i="7" s="1"/>
  <c r="W319" i="7" s="1"/>
  <c r="M13" i="7"/>
  <c r="R13" i="7"/>
  <c r="Y319" i="7" l="1"/>
  <c r="X319" i="7"/>
  <c r="M319" i="7"/>
  <c r="R319" i="7"/>
</calcChain>
</file>

<file path=xl/sharedStrings.xml><?xml version="1.0" encoding="utf-8"?>
<sst xmlns="http://schemas.openxmlformats.org/spreadsheetml/2006/main" count="958" uniqueCount="570">
  <si>
    <t>Наименование</t>
  </si>
  <si>
    <t>Код бюджетной классификации Российской Федерации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</si>
  <si>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</si>
  <si>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</si>
  <si>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</si>
  <si>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</si>
  <si>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</si>
  <si>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</si>
  <si>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</si>
  <si>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</si>
  <si>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</si>
  <si>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</si>
  <si>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</si>
  <si>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</si>
  <si>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</si>
  <si>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</si>
  <si>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</si>
  <si>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</si>
  <si>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</si>
  <si>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</si>
  <si>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</si>
  <si>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</si>
  <si>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</si>
  <si>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</si>
  <si>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</si>
  <si>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</si>
  <si>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</si>
  <si>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</si>
  <si>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</si>
  <si>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</si>
  <si>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</si>
  <si>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</si>
  <si>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 xml:space="preserve">                                                                            1 03 02241 01 0000 110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</si>
  <si>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</si>
  <si>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</si>
  <si>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</si>
  <si>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  1 03 02251 01 0000 110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</si>
  <si>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</si>
  <si>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</si>
  <si>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</si>
  <si>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1 03 02261 01 0000 110
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</si>
  <si>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</si>
  <si>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</si>
  <si>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</si>
  <si>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</si>
  <si>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</si>
  <si>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</si>
  <si>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</si>
  <si>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</si>
  <si>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</si>
  <si>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</si>
  <si>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</si>
  <si>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</si>
  <si>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</si>
  <si>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</si>
  <si>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сельскохозяйственный налог</t>
  </si>
  <si>
    <t>1 05 03000 01 0000 110</t>
  </si>
  <si>
    <t>1 05 03010 01 0000 110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</si>
  <si>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</si>
  <si>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</si>
  <si>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</si>
  <si>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</si>
  <si>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</si>
  <si>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</si>
  <si>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</si>
  <si>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</si>
  <si>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</si>
  <si>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</si>
  <si>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</si>
  <si>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</si>
  <si>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</si>
  <si>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</si>
  <si>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</si>
  <si>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</si>
  <si>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</si>
  <si>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</si>
  <si>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</si>
  <si>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</si>
  <si>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</si>
  <si>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</si>
  <si>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</si>
  <si>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</si>
  <si>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</si>
  <si>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</si>
  <si>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</si>
  <si>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</si>
  <si>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</si>
  <si>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</si>
  <si>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</si>
  <si>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</si>
  <si>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</si>
  <si>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</si>
  <si>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909</t>
  </si>
  <si>
    <t>1 08 07173 01 0000 110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</si>
  <si>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</si>
  <si>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</si>
  <si>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</si>
  <si>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</si>
  <si>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</si>
  <si>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</si>
  <si>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</si>
  <si>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</si>
  <si>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</si>
  <si>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</si>
  <si>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</si>
  <si>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</si>
  <si>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</si>
  <si>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</si>
  <si>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</si>
  <si>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</si>
  <si>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</si>
  <si>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</si>
  <si>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</si>
  <si>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</si>
  <si>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</si>
  <si>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</si>
  <si>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</si>
  <si>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</si>
  <si>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</si>
  <si>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</si>
  <si>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</si>
  <si>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</si>
  <si>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</si>
  <si>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</si>
  <si>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</si>
  <si>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</si>
  <si>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</si>
  <si>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</si>
  <si>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</si>
  <si>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</si>
  <si>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</si>
  <si>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</si>
  <si>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</si>
  <si>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</si>
  <si>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</si>
  <si>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</si>
  <si>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</si>
  <si>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</si>
  <si>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</si>
  <si>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</si>
  <si>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</si>
  <si>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размещение твердых коммунальных отходов</t>
  </si>
  <si>
    <t xml:space="preserve"> 1 12 01042 01 0000 120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</si>
  <si>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</si>
  <si>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</si>
  <si>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</si>
  <si>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</si>
  <si>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</si>
  <si>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</si>
  <si>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</si>
  <si>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</si>
  <si>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</si>
  <si>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</si>
  <si>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</si>
  <si>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</si>
  <si>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</si>
  <si>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</si>
  <si>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</si>
  <si>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</si>
  <si>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</si>
  <si>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</si>
  <si>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</si>
  <si>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</si>
  <si>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</si>
  <si>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</si>
  <si>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</si>
  <si>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</si>
  <si>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</si>
  <si>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</si>
  <si>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</si>
  <si>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</si>
  <si>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</si>
  <si>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</si>
  <si>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</si>
  <si>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</si>
  <si>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</si>
  <si>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</si>
  <si>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</si>
  <si>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</si>
  <si>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</si>
  <si>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</si>
  <si>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</si>
  <si>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</si>
  <si>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</si>
  <si>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</si>
  <si>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</si>
  <si>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</si>
  <si>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</si>
  <si>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</si>
  <si>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</si>
  <si>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</si>
  <si>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</si>
  <si>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</si>
  <si>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</si>
  <si>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</si>
  <si>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</si>
  <si>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</si>
  <si>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</si>
  <si>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</si>
  <si>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</si>
  <si>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</si>
  <si>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</si>
  <si>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</si>
  <si>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</si>
  <si>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</si>
  <si>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</si>
  <si>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</si>
  <si>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</si>
  <si>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</si>
  <si>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</si>
  <si>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</si>
  <si>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</si>
  <si>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</si>
  <si>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</si>
  <si>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</si>
  <si>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</si>
  <si>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</si>
  <si>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</si>
  <si>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</si>
  <si>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</si>
  <si>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</si>
  <si>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</si>
  <si>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912</t>
  </si>
  <si>
    <t>1 16 01157 01 0000 140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</si>
  <si>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</si>
  <si>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</si>
  <si>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</si>
  <si>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</si>
  <si>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</si>
  <si>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</si>
  <si>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</si>
  <si>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</si>
  <si>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</si>
  <si>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</si>
  <si>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</si>
  <si>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</si>
  <si>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</si>
  <si>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</si>
  <si>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</si>
  <si>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</si>
  <si>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</si>
  <si>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</si>
  <si>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</si>
  <si>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</si>
  <si>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</si>
  <si>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</si>
  <si>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</si>
  <si>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</si>
  <si>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</si>
  <si>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</si>
  <si>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</si>
  <si>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</si>
  <si>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</si>
  <si>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</si>
  <si>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</si>
  <si>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</si>
  <si>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</si>
  <si>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</si>
  <si>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</si>
  <si>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</si>
  <si>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</si>
  <si>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076</t>
  </si>
  <si>
    <t>1 16 10123 01 0041 140</t>
  </si>
  <si>
    <t>141</t>
  </si>
  <si>
    <t>188</t>
  </si>
  <si>
    <t>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</si>
  <si>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</si>
  <si>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</si>
  <si>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</si>
  <si>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</si>
  <si>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</si>
  <si>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</si>
  <si>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</si>
  <si>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</si>
  <si>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</si>
  <si>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</si>
  <si>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</si>
  <si>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</si>
  <si>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</si>
  <si>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</si>
  <si>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</si>
  <si>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</si>
  <si>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</si>
  <si>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</si>
  <si>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</si>
  <si>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</si>
  <si>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</si>
  <si>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</si>
  <si>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</si>
  <si>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</si>
  <si>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</si>
  <si>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</si>
  <si>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</si>
  <si>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2 02 25304 00 0000 150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</si>
  <si>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</si>
  <si>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</si>
  <si>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</si>
  <si>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</si>
  <si>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</si>
  <si>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</si>
  <si>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</si>
  <si>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2 02 25555 00 0000 150</t>
  </si>
  <si>
    <t>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</si>
  <si>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</si>
  <si>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</si>
  <si>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</si>
  <si>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</si>
  <si>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</si>
  <si>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</si>
  <si>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</si>
  <si>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создание мест (площадок) накопления  твердых коммунальных отходов)</t>
  </si>
  <si>
    <t>Субвенции бюджетам бюджетной системы Российской Федерации</t>
  </si>
  <si>
    <t>2 02 30000 00 0000 150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</si>
  <si>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</si>
  <si>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2 02 30022 00 0000 150</t>
  </si>
  <si>
    <t>2 02 30022 04 0000 150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</si>
  <si>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</si>
  <si>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</si>
  <si>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</si>
  <si>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</si>
  <si>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</si>
  <si>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</si>
  <si>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</si>
  <si>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</si>
  <si>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</si>
  <si>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</si>
  <si>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</si>
  <si>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отдельных областных государственных полномочий в области противодействия коррупции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</si>
  <si>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</si>
  <si>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</si>
  <si>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</si>
  <si>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</si>
  <si>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Субвенции бюджетам на проведение Всероссийской переписи населения 2020 года</t>
  </si>
  <si>
    <t>2 02 35469 00 0000 150</t>
  </si>
  <si>
    <t>Субвенции бюджетам городских округов на проведение Всероссийской переписи населения 2020 года</t>
  </si>
  <si>
    <t>2 02 35469 04 0000 150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</si>
  <si>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</si>
  <si>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</si>
  <si>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</si>
  <si>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</si>
  <si>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2 02 39999 04 0041 150</t>
  </si>
  <si>
    <t>ИТОГО ДОХОДОВ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</si>
  <si>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</si>
  <si>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</si>
  <si>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</si>
  <si>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</si>
  <si>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</si>
  <si>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</si>
  <si>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</si>
  <si>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</si>
  <si>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</si>
  <si>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</si>
  <si>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</si>
  <si>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</si>
  <si>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1 11 09080 04 0032 120</t>
  </si>
  <si>
    <t>1 11 09080 04 1032 120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</si>
  <si>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</si>
  <si>
    <t>февраль</t>
  </si>
  <si>
    <t>1 05 01022 01 0000 110</t>
  </si>
  <si>
    <t>1 11 09080 04 2130 120</t>
  </si>
  <si>
    <t>1 16 07 010 04 0000 140</t>
  </si>
  <si>
    <t>809</t>
  </si>
  <si>
    <t>1 16 01133 01 0000 140</t>
  </si>
  <si>
    <t>840</t>
  </si>
  <si>
    <t>1 16 10 123 01 0041 140</t>
  </si>
  <si>
    <t>1 16 10031 04 0000 140</t>
  </si>
  <si>
    <t>1 17 01040 04 0000 180</t>
  </si>
  <si>
    <t>Иные межбюджетные трансферты</t>
  </si>
  <si>
    <t>2 02 40000 00 0000 150</t>
  </si>
  <si>
    <t>2 02 45303 00 0000 150</t>
  </si>
  <si>
    <t>2 02 45303 04 0000 150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</si>
  <si>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</si>
  <si>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</si>
  <si>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</si>
  <si>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</si>
  <si>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</si>
  <si>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2 18 00000 04 0000 150</t>
  </si>
  <si>
    <t>Доходы бюджетов городских округов от возврата организациями остатков субсидий прошлых лет</t>
  </si>
  <si>
    <t xml:space="preserve"> 2 18 04000 04 0000 150 </t>
  </si>
  <si>
    <t>Доходы бюджетов городских округов от возврата иными организациями остатков субсидий прошлых лет</t>
  </si>
  <si>
    <t>2 18 04030 04 0000 150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</si>
  <si>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</si>
  <si>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</si>
  <si>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</si>
  <si>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</si>
  <si>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городских округов</t>
  </si>
  <si>
    <t xml:space="preserve"> 2 19 25064 04 0000 150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</si>
  <si>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</si>
  <si>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</si>
  <si>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</si>
  <si>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</si>
  <si>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Прочие субсидии бюджетам городских округов (субсидии местным бюджетам для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области)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</si>
  <si>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</si>
  <si>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ЗАДОЛЖЕННОСТЬ И ПЕРЕРАСЧЕТЫ ПО ОТМЕНЕННЫМ НАЛОГАМ, СБОРАМ И ИНЫМ ОБЯЗАТЕЛЬНЫМ ПЛАТЕЖАМ</t>
  </si>
  <si>
    <t>1 09 00000 00 0000 000</t>
  </si>
  <si>
    <t>Прочие налоги и сборы  (по отмененным  налогам и сборам субъектов Российской Федерации)</t>
  </si>
  <si>
    <t>1 09 06000 02 0000 110</t>
  </si>
  <si>
    <t>Налог с продаж</t>
  </si>
  <si>
    <t>1 09 06010 02 0000 110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</si>
  <si>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</si>
  <si>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Невыясненные поступления</t>
  </si>
  <si>
    <t>Невыясненные поступления, зачисляемые в бюджеты городских округов</t>
  </si>
  <si>
    <t>1 17 01000 00 0000 180</t>
  </si>
  <si>
    <t>2 02 25497 00 0000 150</t>
  </si>
  <si>
    <t>Субсидии бюджетам на реализацию мероприятий по обеспечению жильем молодых семей</t>
  </si>
  <si>
    <t>1 09 04010 02 0000 110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</si>
  <si>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</si>
  <si>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1 11 05324 04 0000 120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</si>
  <si>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</si>
  <si>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1 11 05300 00 0000 120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</si>
  <si>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(пени по соответствующему платежу)</t>
  </si>
  <si>
    <t>1 11 09080 04 2131 120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</si>
  <si>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(пени по соответствующему платежу)</t>
  </si>
  <si>
    <t>1 11 09080 04 2132 120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</si>
  <si>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(пени по соответствующему платежу)</t>
  </si>
  <si>
    <t>апрель</t>
  </si>
  <si>
    <t>май</t>
  </si>
  <si>
    <t>июнь</t>
  </si>
  <si>
    <t>1 полугодие 2021</t>
  </si>
  <si>
    <t xml:space="preserve"> 1 12 01070 01 0000 120</t>
  </si>
  <si>
    <t>908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</si>
  <si>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</si>
  <si>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1 16 10100 04 0000 140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</si>
  <si>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</si>
  <si>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</si>
  <si>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1 05 01050 01 0000 100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</si>
  <si>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</si>
  <si>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
Налог на имущество предприятий</t>
  </si>
  <si>
    <t>Налоги на имущество</t>
  </si>
  <si>
    <t>1 09 04000 00 0000 110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</si>
  <si>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</si>
  <si>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</si>
  <si>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</si>
  <si>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</si>
  <si>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</si>
  <si>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</si>
  <si>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</si>
  <si>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1 16 10100 00 0000 140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</si>
  <si>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</si>
  <si>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1 11 05320 00 0000 120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</si>
  <si>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</si>
  <si>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Исполнение 1 квартал</t>
  </si>
  <si>
    <t>Исполнение 2 квартал</t>
  </si>
  <si>
    <t>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</si>
  <si>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</si>
  <si>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</si>
  <si>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</si>
  <si>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Прочие субсидии бюджетам городских округов (субсидии местным бюджетам на реализацию программ по работе с детьми и молодежью)</t>
  </si>
  <si>
    <t>Прочие субсидии бюджетам городских округов (субсидии местным бюджетам на реализацию мероприятий по обеспечению безопасности дорожного движения на автомобильных дорогах общего пользования местного значения на 2021 год )</t>
  </si>
  <si>
    <t>Январь</t>
  </si>
  <si>
    <t>Прочие субсидии бюджетам городских округов (субсидии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</si>
  <si>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Прочие межбюджетные трансферты, передаваемые бюджетам</t>
  </si>
  <si>
    <t>Прочие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бюджетов, а также с проведением преобразования муниципальных образований Иркутской области в форме объединения</t>
  </si>
  <si>
    <t>2 02 49999 00 0000 150</t>
  </si>
  <si>
    <t>2 02 49999 04 0000 150</t>
  </si>
  <si>
    <t>Прочие безвозмездные поступления в бюджеты городских округов</t>
  </si>
  <si>
    <t>2 07 04050 04 0000 150</t>
  </si>
  <si>
    <t>Прочие безвозмездные поступления</t>
  </si>
  <si>
    <t>2 07 00000 00 0000 000</t>
  </si>
  <si>
    <t>2 07 04000 04 0000 150</t>
  </si>
  <si>
    <t>июль</t>
  </si>
  <si>
    <t>август</t>
  </si>
  <si>
    <t>сентябрь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</si>
  <si>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местного значения)</t>
  </si>
  <si>
    <t>1 16 01093 01 0000 140</t>
  </si>
  <si>
    <t>Прочие субсидии бюджетам городских округов (субсидии местным бюджетам на мероприятия по улучшению жилищных условий молодых семей)</t>
  </si>
  <si>
    <t>Земельный налог (по обязательствам, возникшим до 1 января 2006 года), мобилизуемый на территориях городских округов</t>
  </si>
  <si>
    <t>1 09 04052 04 0000 110</t>
  </si>
  <si>
    <t>Земельный налог (по обязательствам, возникшим до 1 января 2006 года)</t>
  </si>
  <si>
    <t>1 09 04050 00 0000 110</t>
  </si>
  <si>
    <t>1 11 09080 04 3030 120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</si>
  <si>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</si>
  <si>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</si>
  <si>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</si>
  <si>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</si>
  <si>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</si>
  <si>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 xml:space="preserve"> 1 16 01163 01 0000 140</t>
  </si>
  <si>
    <t xml:space="preserve"> 1 16 01160 01 0000 140</t>
  </si>
  <si>
    <t>Платежи в целях возмещения убытков, причиненных уклонением от заключения муниципального контракта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</si>
  <si>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</si>
  <si>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1 16 10061 04 0000 140</t>
  </si>
  <si>
    <t>2 02 25081 04 0000 150</t>
  </si>
  <si>
    <t>2 02 25081 00 0000 150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</si>
  <si>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</si>
  <si>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</si>
  <si>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План </t>
  </si>
  <si>
    <t>% исполнения</t>
  </si>
  <si>
    <t>Исполнение</t>
  </si>
  <si>
    <t>рублей</t>
  </si>
  <si>
    <t>Приложение № 1</t>
  </si>
  <si>
    <t>УТВЕРЖДЕН</t>
  </si>
  <si>
    <t xml:space="preserve">постановление Администрации </t>
  </si>
  <si>
    <t>города Усть-Илимска</t>
  </si>
  <si>
    <t>от 00.00.2021г. № 000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</si>
  <si>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</si>
  <si>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</si>
  <si>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</si>
  <si>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</si>
  <si>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</si>
  <si>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</si>
  <si>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</si>
  <si>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</si>
  <si>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</si>
  <si>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</si>
  <si>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</si>
  <si>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Е.Ф. Супрунова</t>
  </si>
  <si>
    <t>1 05 01012 01 0000 110</t>
  </si>
  <si>
    <t>1 05 02020 02 0000 110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</si>
  <si>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(суммы денежных взысканий (штрафов) по соответствующему платежу согласно законодательству Российской Федерации)</t>
  </si>
  <si>
    <t>1 16 10060 00 0000 140</t>
  </si>
  <si>
    <t>2 02 15002 00 0000 150</t>
  </si>
  <si>
    <t>октябрь</t>
  </si>
  <si>
    <t>ноябрь</t>
  </si>
  <si>
    <t>декабрь</t>
  </si>
  <si>
    <t>Исполнение  3 квартал</t>
  </si>
  <si>
    <t>Исполнение за 9 мес.</t>
  </si>
  <si>
    <t>2 02 25519 00 0000 150</t>
  </si>
  <si>
    <t>2 02 25519 04 0000 150</t>
  </si>
  <si>
    <t>2 02 25269 04 0000 150</t>
  </si>
  <si>
    <t>2 02 25269 00 0000 150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</si>
  <si>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</si>
  <si>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1 11 05400 00 0000 120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</si>
  <si>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</si>
  <si>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1 11 05410 00 0000 120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</si>
  <si>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</si>
  <si>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1 11 05410 04 0000 120</t>
  </si>
  <si>
    <t>Средства от распоряжения и реализации выморочного имущества, обращенного в собственность государства (в части реализации основных средств по указанному имуществу)</t>
  </si>
  <si>
    <t>Средства от распоряжения и реализации выморочного имущества, обращенного в собственность городских округов (в части реализации основных средств по указанному имуществу)</t>
  </si>
  <si>
    <t>1 14 03000 00 0000 410</t>
  </si>
  <si>
    <t>1 14 03040 04 0000 410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</si>
  <si>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</si>
  <si>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1 16 10032 04 0000 140</t>
  </si>
  <si>
    <t>1 16 011030 01 0000 140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</si>
  <si>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</si>
  <si>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</si>
  <si>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1 16 01100 01 0000  140</t>
  </si>
  <si>
    <t>Субсидии бюджетам на закупку контейнеров для раздельного накопления твердых коммунальных отходов</t>
  </si>
  <si>
    <t>Субсидии бюджетам городских округов на закупку контейнеров для раздельного накопления твердых коммунальных отходов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</si>
  <si>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</si>
  <si>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</si>
  <si>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+, - исполнение</t>
  </si>
  <si>
    <t>А.П. Чихирьков</t>
  </si>
  <si>
    <t>январь - март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</si>
  <si>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</si>
  <si>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>Прочие субсидии бюджетам городских округов (субсидии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области)</t>
  </si>
  <si>
    <t>Прочие субсидии бюджетам городских округов (субсидии на оснащение инженерно-техническими средствами зданий и территорий муниципальных образовательных организаций в целях обеспечения антитеррористической безопасности в Иркутской области)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</si>
  <si>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</si>
  <si>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</si>
  <si>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2 02 45424 00 0000 150</t>
  </si>
  <si>
    <t>2 02 45424 04 0000 150</t>
  </si>
  <si>
    <t>Управляющий делами</t>
  </si>
  <si>
    <t>Доходы бюджетов городских округов от возврата автономными учреждениями остатков субсидий прошлых лет</t>
  </si>
  <si>
    <t>2 18 04020 04 0000 150</t>
  </si>
  <si>
    <t xml:space="preserve">постановлением Администрации </t>
  </si>
  <si>
    <t>1 01 02080 01 0000 110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</si>
  <si>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</si>
  <si>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</si>
  <si>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</si>
  <si>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</si>
  <si>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</si>
  <si>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</si>
  <si>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1 11 05012 04 1000 120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</si>
  <si>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</si>
  <si>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</si>
  <si>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</si>
  <si>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1 11 05074 04 1000 120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</si>
  <si>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</si>
  <si>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1 11 09080 04 0000 120</t>
  </si>
  <si>
    <t xml:space="preserve">Отчет об исполнении бюджета города по доходам за 1 квартал 2022 года                                      </t>
  </si>
  <si>
    <t>от  20.04.2022г. № 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</si>
</sst>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#,##0_р_."/>
    <numFmt numFmtId="166" formatCode="###\ ###\ ###\ ###\ ##0.00"/>
    <numFmt numFmtId="167" formatCode="000"/>
    <numFmt numFmtId="168" formatCode="#,##0.0_р_."/>
    <numFmt numFmtId="169" formatCode="#,##0.0"/>
    <numFmt numFmtId="170" formatCode="#,##0.00_р_."/>
    <numFmt numFmtId="171" formatCode="?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2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6" fillId="0" borderId="0"/>
    <xf numFmtId="0" fontId="7" fillId="0" borderId="0"/>
    <xf numFmtId="0" fontId="7" fillId="0" borderId="0"/>
    <xf numFmtId="0" fontId="1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7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16" fillId="0" borderId="0"/>
    <xf numFmtId="0" fontId="7" fillId="0" borderId="0"/>
  </cellStyleXfs>
  <cellXfs count="104">
    <xf numFmtId="0" fontId="0" fillId="0" borderId="0" xfId="0"/>
    <xf numFmtId="0" fontId="3" fillId="2" borderId="1" xfId="3" applyNumberFormat="1" applyFont="1" applyFill="1" applyBorder="1" applyAlignment="1">
      <alignment horizontal="left" vertical="center" wrapText="1"/>
    </xf>
    <xf numFmtId="49" fontId="3" fillId="2" borderId="1" xfId="3" applyNumberFormat="1" applyFont="1" applyFill="1" applyBorder="1" applyAlignment="1" applyProtection="1">
      <alignment horizontal="center" vertical="center"/>
      <protection locked="0"/>
    </xf>
    <xf numFmtId="0" fontId="3" fillId="2" borderId="1" xfId="3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169" fontId="3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1" xfId="3" applyNumberFormat="1" applyFont="1" applyFill="1" applyBorder="1" applyAlignment="1">
      <alignment vertical="center" wrapText="1"/>
    </xf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6" applyNumberFormat="1" applyFont="1" applyFill="1" applyBorder="1" applyAlignment="1" applyProtection="1">
      <alignment horizontal="left" vertical="center" wrapText="1"/>
    </xf>
    <xf numFmtId="49" fontId="3" fillId="2" borderId="1" xfId="7" applyNumberFormat="1" applyFont="1" applyFill="1" applyBorder="1" applyAlignment="1" applyProtection="1">
      <alignment horizontal="center" vertical="center"/>
    </xf>
    <xf numFmtId="0" fontId="4" fillId="2" borderId="0" xfId="0" applyFont="1" applyFill="1"/>
    <xf numFmtId="0" fontId="10" fillId="2" borderId="0" xfId="0" applyFont="1" applyFill="1"/>
    <xf numFmtId="0" fontId="3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3" fillId="2" borderId="0" xfId="0" applyFont="1" applyFill="1"/>
    <xf numFmtId="3" fontId="3" fillId="2" borderId="1" xfId="3" applyNumberFormat="1" applyFont="1" applyFill="1" applyBorder="1" applyAlignment="1">
      <alignment horizontal="center" vertical="center" wrapText="1"/>
    </xf>
    <xf numFmtId="165" fontId="3" fillId="2" borderId="1" xfId="3" applyNumberFormat="1" applyFont="1" applyFill="1" applyBorder="1" applyAlignment="1">
      <alignment horizontal="center" vertical="center"/>
    </xf>
    <xf numFmtId="0" fontId="3" fillId="2" borderId="1" xfId="3" applyNumberFormat="1" applyFont="1" applyFill="1" applyBorder="1" applyAlignment="1" applyProtection="1">
      <alignment vertical="center" wrapText="1"/>
      <protection locked="0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1" xfId="4" applyNumberFormat="1" applyFont="1" applyFill="1" applyBorder="1" applyAlignment="1" applyProtection="1">
      <alignment vertical="center" wrapText="1"/>
      <protection hidden="1"/>
    </xf>
    <xf numFmtId="0" fontId="3" fillId="2" borderId="1" xfId="0" applyFont="1" applyFill="1" applyBorder="1" applyAlignment="1">
      <alignment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 wrapText="1"/>
    </xf>
    <xf numFmtId="49" fontId="3" fillId="2" borderId="1" xfId="5" applyNumberFormat="1" applyFont="1" applyFill="1" applyBorder="1" applyAlignment="1" applyProtection="1">
      <alignment horizontal="center" vertical="center"/>
      <protection hidden="1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top" wrapText="1"/>
    </xf>
    <xf numFmtId="0" fontId="3" fillId="2" borderId="1" xfId="6" applyNumberFormat="1" applyFont="1" applyFill="1" applyBorder="1" applyAlignment="1" applyProtection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3" fillId="2" borderId="1" xfId="6" applyNumberFormat="1" applyFont="1" applyFill="1" applyBorder="1" applyAlignment="1" applyProtection="1">
      <alignment horizontal="left" vertical="top" wrapText="1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1" xfId="17" applyFont="1" applyFill="1" applyBorder="1" applyAlignment="1">
      <alignment horizontal="left" vertical="top" wrapText="1"/>
    </xf>
    <xf numFmtId="0" fontId="3" fillId="2" borderId="1" xfId="3" applyNumberFormat="1" applyFont="1" applyFill="1" applyBorder="1" applyAlignment="1">
      <alignment vertical="center" wrapText="1" shrinkToFit="1"/>
    </xf>
    <xf numFmtId="49" fontId="3" fillId="2" borderId="1" xfId="0" applyNumberFormat="1" applyFont="1" applyFill="1" applyBorder="1" applyAlignment="1">
      <alignment vertical="center" wrapText="1"/>
    </xf>
    <xf numFmtId="49" fontId="3" fillId="2" borderId="1" xfId="3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" fontId="3" fillId="2" borderId="1" xfId="8" applyNumberFormat="1" applyFont="1" applyFill="1" applyBorder="1" applyAlignment="1">
      <alignment horizontal="center" vertical="center" wrapText="1"/>
    </xf>
    <xf numFmtId="0" fontId="3" fillId="2" borderId="1" xfId="8" applyFont="1" applyFill="1" applyBorder="1" applyAlignment="1">
      <alignment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indent="3"/>
    </xf>
    <xf numFmtId="0" fontId="3" fillId="2" borderId="1" xfId="0" applyFont="1" applyFill="1" applyBorder="1" applyAlignment="1">
      <alignment horizontal="justify" vertical="center"/>
    </xf>
    <xf numFmtId="167" fontId="3" fillId="2" borderId="1" xfId="9" applyNumberFormat="1" applyFont="1" applyFill="1" applyBorder="1" applyAlignment="1" applyProtection="1">
      <alignment horizontal="left" vertical="center" wrapText="1"/>
      <protection hidden="1"/>
    </xf>
    <xf numFmtId="168" fontId="3" fillId="2" borderId="1" xfId="11" applyNumberFormat="1" applyFont="1" applyFill="1" applyBorder="1" applyAlignment="1">
      <alignment horizontal="center" vertical="center" wrapText="1"/>
    </xf>
    <xf numFmtId="170" fontId="3" fillId="2" borderId="1" xfId="11" applyNumberFormat="1" applyFont="1" applyFill="1" applyBorder="1" applyAlignment="1">
      <alignment horizontal="center" vertical="center" wrapText="1"/>
    </xf>
    <xf numFmtId="170" fontId="3" fillId="2" borderId="1" xfId="8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170" fontId="3" fillId="2" borderId="1" xfId="0" applyNumberFormat="1" applyFont="1" applyFill="1" applyBorder="1" applyAlignment="1">
      <alignment horizontal="center" vertical="center"/>
    </xf>
    <xf numFmtId="169" fontId="3" fillId="2" borderId="1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9" fillId="2" borderId="0" xfId="0" applyFont="1" applyFill="1" applyBorder="1"/>
    <xf numFmtId="171" fontId="3" fillId="2" borderId="1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15" applyNumberFormat="1" applyFont="1" applyFill="1" applyBorder="1" applyAlignment="1" applyProtection="1">
      <alignment horizontal="left" vertical="center" wrapText="1"/>
    </xf>
    <xf numFmtId="49" fontId="3" fillId="2" borderId="1" xfId="16" applyNumberFormat="1" applyFont="1" applyFill="1" applyBorder="1" applyAlignment="1" applyProtection="1">
      <alignment horizontal="center" vertical="center"/>
    </xf>
    <xf numFmtId="0" fontId="4" fillId="2" borderId="0" xfId="0" applyFont="1" applyFill="1" applyBorder="1"/>
    <xf numFmtId="0" fontId="4" fillId="2" borderId="0" xfId="0" applyFont="1" applyFill="1" applyAlignment="1"/>
    <xf numFmtId="4" fontId="4" fillId="2" borderId="0" xfId="0" applyNumberFormat="1" applyFont="1" applyFill="1" applyAlignment="1"/>
    <xf numFmtId="0" fontId="11" fillId="2" borderId="0" xfId="4" applyFont="1" applyFill="1" applyProtection="1">
      <protection hidden="1"/>
    </xf>
    <xf numFmtId="0" fontId="5" fillId="2" borderId="0" xfId="0" applyFont="1" applyFill="1"/>
    <xf numFmtId="4" fontId="13" fillId="2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3" fillId="2" borderId="0" xfId="0" applyFont="1" applyFill="1"/>
    <xf numFmtId="0" fontId="14" fillId="2" borderId="1" xfId="0" applyFont="1" applyFill="1" applyBorder="1" applyAlignment="1">
      <alignment horizontal="left" vertical="center" wrapText="1"/>
    </xf>
    <xf numFmtId="0" fontId="15" fillId="2" borderId="1" xfId="6" applyNumberFormat="1" applyFont="1" applyFill="1" applyBorder="1" applyAlignment="1" applyProtection="1">
      <alignment horizontal="left" vertical="center" wrapText="1"/>
    </xf>
    <xf numFmtId="49" fontId="15" fillId="2" borderId="1" xfId="7" applyNumberFormat="1" applyFont="1" applyFill="1" applyBorder="1" applyAlignment="1" applyProtection="1">
      <alignment horizontal="center" vertical="center"/>
    </xf>
    <xf numFmtId="0" fontId="14" fillId="2" borderId="0" xfId="0" applyFont="1" applyFill="1"/>
    <xf numFmtId="3" fontId="3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left" wrapText="1"/>
    </xf>
    <xf numFmtId="1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166" fontId="3" fillId="2" borderId="1" xfId="0" applyNumberFormat="1" applyFont="1" applyFill="1" applyBorder="1" applyAlignment="1">
      <alignment horizontal="center" vertical="center" wrapText="1"/>
    </xf>
    <xf numFmtId="0" fontId="3" fillId="2" borderId="1" xfId="6" applyNumberFormat="1" applyFont="1" applyFill="1" applyBorder="1" applyAlignment="1" applyProtection="1">
      <alignment horizontal="left" vertical="center"/>
    </xf>
    <xf numFmtId="0" fontId="15" fillId="2" borderId="2" xfId="6" applyNumberFormat="1" applyFont="1" applyFill="1" applyAlignment="1" applyProtection="1">
      <alignment horizontal="left" wrapText="1"/>
    </xf>
    <xf numFmtId="49" fontId="12" fillId="2" borderId="1" xfId="0" applyNumberFormat="1" applyFont="1" applyFill="1" applyBorder="1" applyAlignment="1">
      <alignment horizontal="left" wrapText="1"/>
    </xf>
    <xf numFmtId="0" fontId="15" fillId="2" borderId="1" xfId="6" applyNumberFormat="1" applyFont="1" applyFill="1" applyBorder="1" applyAlignment="1" applyProtection="1">
      <alignment horizontal="left" wrapText="1"/>
    </xf>
    <xf numFmtId="49" fontId="12" fillId="2" borderId="5" xfId="0" applyNumberFormat="1" applyFont="1" applyFill="1" applyBorder="1" applyAlignment="1">
      <alignment horizontal="left" wrapText="1"/>
    </xf>
    <xf numFmtId="49" fontId="3" fillId="2" borderId="6" xfId="3" applyNumberFormat="1" applyFont="1" applyFill="1" applyBorder="1" applyAlignment="1" applyProtection="1">
      <alignment horizontal="center" vertical="center"/>
      <protection locked="0"/>
    </xf>
    <xf numFmtId="4" fontId="3" fillId="2" borderId="6" xfId="1" applyNumberFormat="1" applyFont="1" applyFill="1" applyBorder="1" applyAlignment="1">
      <alignment horizontal="center" vertical="center" wrapText="1"/>
    </xf>
    <xf numFmtId="169" fontId="3" fillId="2" borderId="6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3" fillId="2" borderId="0" xfId="20" applyNumberFormat="1" applyFont="1" applyFill="1" applyAlignment="1" applyProtection="1">
      <alignment horizontal="left" vertical="center"/>
      <protection hidden="1"/>
    </xf>
    <xf numFmtId="0" fontId="3" fillId="2" borderId="0" xfId="1" applyNumberFormat="1" applyFont="1" applyFill="1" applyAlignment="1">
      <alignment horizontal="left" vertical="center"/>
    </xf>
    <xf numFmtId="0" fontId="3" fillId="2" borderId="0" xfId="2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3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>
      <alignment horizontal="center" vertical="center" wrapText="1"/>
    </xf>
    <xf numFmtId="0" fontId="11" fillId="2" borderId="0" xfId="4" applyFont="1" applyFill="1" applyAlignment="1" applyProtection="1">
      <alignment horizontal="center"/>
      <protection hidden="1"/>
    </xf>
  </cellXfs>
  <cellStyles count="22">
    <cellStyle name="xl103" xfId="19"/>
    <cellStyle name="xl109" xfId="18"/>
    <cellStyle name="xl123" xfId="12"/>
    <cellStyle name="xl128" xfId="13"/>
    <cellStyle name="xl31" xfId="6"/>
    <cellStyle name="xl34" xfId="15"/>
    <cellStyle name="xl43" xfId="7"/>
    <cellStyle name="xl52" xfId="16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3" xfId="17"/>
    <cellStyle name="Обычный 6" xfId="11"/>
    <cellStyle name="Обычный_tmp" xfId="21"/>
    <cellStyle name="Обычный_tmp_Бюджет_4" xfId="20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23"/>
  <sheetViews>
    <sheetView tabSelected="1" view="pageBreakPreview" zoomScaleNormal="100" zoomScaleSheetLayoutView="100" workbookViewId="0">
      <pane ySplit="11" topLeftCell="A312" activePane="bottomLeft" state="frozen"/>
      <selection pane="bottomLeft" activeCell="V5" sqref="V5:W5"/>
    </sheetView>
  </sheetViews>
  <sheetFormatPr defaultColWidth="9.140625" defaultRowHeight="15" x14ac:dyDescent="0.25"/>
  <cols>
    <col min="1" max="1" width="55.7109375" style="11" customWidth="1"/>
    <col min="2" max="2" width="10.140625" style="11" customWidth="1"/>
    <col min="3" max="3" width="24.28515625" style="11" customWidth="1"/>
    <col min="4" max="4" width="14.5703125" style="11" customWidth="1"/>
    <col min="5" max="5" width="15.28515625" style="11" hidden="1" customWidth="1"/>
    <col min="6" max="12" width="16.85546875" style="11" hidden="1" customWidth="1"/>
    <col min="13" max="13" width="17.140625" style="11" hidden="1" customWidth="1"/>
    <col min="14" max="20" width="16.85546875" style="11" hidden="1" customWidth="1"/>
    <col min="21" max="21" width="14.140625" style="11" hidden="1" customWidth="1"/>
    <col min="22" max="22" width="13.85546875" style="11" customWidth="1"/>
    <col min="23" max="23" width="12.85546875" style="11" customWidth="1"/>
    <col min="24" max="24" width="16.7109375" style="11" hidden="1" customWidth="1"/>
    <col min="25" max="25" width="15.5703125" style="11" hidden="1" customWidth="1"/>
    <col min="26" max="26" width="0.42578125" style="11" hidden="1" customWidth="1"/>
    <col min="27" max="41" width="9.140625" style="11" hidden="1" customWidth="1"/>
    <col min="42" max="42" width="0.28515625" style="11" hidden="1" customWidth="1"/>
    <col min="43" max="43" width="0.140625" style="11" hidden="1" customWidth="1"/>
    <col min="44" max="16384" width="9.140625" style="11"/>
  </cols>
  <sheetData>
    <row r="1" spans="1:25" x14ac:dyDescent="0.25">
      <c r="R1" s="11" t="s">
        <v>489</v>
      </c>
      <c r="V1" s="98" t="s">
        <v>489</v>
      </c>
      <c r="W1" s="98"/>
    </row>
    <row r="2" spans="1:25" x14ac:dyDescent="0.25">
      <c r="R2" s="11" t="s">
        <v>490</v>
      </c>
      <c r="V2" s="98" t="s">
        <v>490</v>
      </c>
      <c r="W2" s="98"/>
    </row>
    <row r="3" spans="1:25" x14ac:dyDescent="0.25">
      <c r="R3" s="11" t="s">
        <v>491</v>
      </c>
      <c r="V3" s="98" t="s">
        <v>553</v>
      </c>
      <c r="W3" s="98"/>
    </row>
    <row r="4" spans="1:25" x14ac:dyDescent="0.25">
      <c r="R4" s="11" t="s">
        <v>492</v>
      </c>
      <c r="V4" s="99" t="s">
        <v>492</v>
      </c>
      <c r="W4" s="99"/>
    </row>
    <row r="5" spans="1:25" x14ac:dyDescent="0.25">
      <c r="R5" s="11" t="s">
        <v>493</v>
      </c>
      <c r="V5" s="100" t="s">
        <v>569</v>
      </c>
      <c r="W5" s="100"/>
    </row>
    <row r="7" spans="1:25" s="12" customFormat="1" ht="18.75" customHeight="1" x14ac:dyDescent="0.25">
      <c r="A7" s="97" t="s">
        <v>568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</row>
    <row r="8" spans="1:25" s="12" customFormat="1" ht="15" customHeight="1" x14ac:dyDescent="0.2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</row>
    <row r="9" spans="1:25" s="17" customFormat="1" ht="12.75" x14ac:dyDescent="0.2">
      <c r="A9" s="13"/>
      <c r="B9" s="14"/>
      <c r="C9" s="14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6" t="s">
        <v>488</v>
      </c>
      <c r="X9" s="15"/>
      <c r="Y9" s="16" t="s">
        <v>488</v>
      </c>
    </row>
    <row r="10" spans="1:25" s="17" customFormat="1" ht="29.45" customHeight="1" x14ac:dyDescent="0.2">
      <c r="A10" s="101" t="s">
        <v>0</v>
      </c>
      <c r="B10" s="102" t="s">
        <v>1</v>
      </c>
      <c r="C10" s="102"/>
      <c r="D10" s="94" t="s">
        <v>485</v>
      </c>
      <c r="E10" s="94" t="s">
        <v>449</v>
      </c>
      <c r="F10" s="94" t="s">
        <v>357</v>
      </c>
      <c r="G10" s="94" t="s">
        <v>542</v>
      </c>
      <c r="H10" s="94" t="s">
        <v>441</v>
      </c>
      <c r="I10" s="94" t="s">
        <v>415</v>
      </c>
      <c r="J10" s="94" t="s">
        <v>416</v>
      </c>
      <c r="K10" s="94" t="s">
        <v>417</v>
      </c>
      <c r="L10" s="94" t="s">
        <v>442</v>
      </c>
      <c r="M10" s="94" t="s">
        <v>418</v>
      </c>
      <c r="N10" s="94" t="s">
        <v>460</v>
      </c>
      <c r="O10" s="94" t="s">
        <v>461</v>
      </c>
      <c r="P10" s="94" t="s">
        <v>462</v>
      </c>
      <c r="Q10" s="94" t="s">
        <v>514</v>
      </c>
      <c r="R10" s="94" t="s">
        <v>515</v>
      </c>
      <c r="S10" s="94" t="s">
        <v>511</v>
      </c>
      <c r="T10" s="94" t="s">
        <v>512</v>
      </c>
      <c r="U10" s="94" t="s">
        <v>513</v>
      </c>
      <c r="V10" s="94" t="s">
        <v>487</v>
      </c>
      <c r="W10" s="94" t="s">
        <v>486</v>
      </c>
      <c r="X10" s="96" t="s">
        <v>540</v>
      </c>
      <c r="Y10" s="94" t="s">
        <v>486</v>
      </c>
    </row>
    <row r="11" spans="1:25" s="17" customFormat="1" ht="46.15" customHeight="1" x14ac:dyDescent="0.2">
      <c r="A11" s="101"/>
      <c r="B11" s="18" t="s">
        <v>2</v>
      </c>
      <c r="C11" s="18" t="s">
        <v>3</v>
      </c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6"/>
      <c r="Y11" s="94"/>
    </row>
    <row r="12" spans="1:25" s="17" customFormat="1" ht="10.9" customHeight="1" x14ac:dyDescent="0.2">
      <c r="A12" s="91">
        <v>1</v>
      </c>
      <c r="B12" s="18">
        <v>2</v>
      </c>
      <c r="C12" s="18">
        <v>3</v>
      </c>
      <c r="D12" s="90">
        <v>4</v>
      </c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>
        <v>5</v>
      </c>
      <c r="W12" s="90">
        <v>6</v>
      </c>
      <c r="X12" s="92"/>
      <c r="Y12" s="90"/>
    </row>
    <row r="13" spans="1:25" s="17" customFormat="1" ht="12.75" x14ac:dyDescent="0.2">
      <c r="A13" s="7" t="s">
        <v>4</v>
      </c>
      <c r="B13" s="8" t="s">
        <v>5</v>
      </c>
      <c r="C13" s="19" t="s">
        <v>6</v>
      </c>
      <c r="D13" s="4">
        <f t="shared" ref="D13:L13" si="0">+D14+D21+D31+D48+D56+D71+D109+D120+D136+D147+D220+D64</f>
        <v>942824953</v>
      </c>
      <c r="E13" s="4">
        <f t="shared" si="0"/>
        <v>0</v>
      </c>
      <c r="F13" s="4">
        <f t="shared" si="0"/>
        <v>0</v>
      </c>
      <c r="G13" s="4">
        <f t="shared" si="0"/>
        <v>243133501.92999998</v>
      </c>
      <c r="H13" s="4">
        <f t="shared" si="0"/>
        <v>243133501.92999998</v>
      </c>
      <c r="I13" s="4">
        <f t="shared" si="0"/>
        <v>0</v>
      </c>
      <c r="J13" s="4">
        <f t="shared" si="0"/>
        <v>0</v>
      </c>
      <c r="K13" s="4">
        <f t="shared" si="0"/>
        <v>0</v>
      </c>
      <c r="L13" s="4">
        <f t="shared" si="0"/>
        <v>0</v>
      </c>
      <c r="M13" s="4">
        <f>H13+L13</f>
        <v>243133501.92999998</v>
      </c>
      <c r="N13" s="4">
        <f>+N14+N21+N31+N48+N56+N71+N109+N120+N136+N147+N220+N64</f>
        <v>0</v>
      </c>
      <c r="O13" s="4">
        <f>+O14+O21+O31+O48+O56+O71+O109+O120+O136+O147+O220+O64</f>
        <v>0</v>
      </c>
      <c r="P13" s="4">
        <f>+P14+P21+P31+P48+P56+P71+P109+P120+P136+P147+P220+P64</f>
        <v>0</v>
      </c>
      <c r="Q13" s="4">
        <f>N13+O13+P13</f>
        <v>0</v>
      </c>
      <c r="R13" s="4">
        <f>H13+L13+Q13</f>
        <v>243133501.92999998</v>
      </c>
      <c r="S13" s="4">
        <f>+S14+S21+S31+S48+S56+S71+S109+S120+S136+S147+S220+S64</f>
        <v>0</v>
      </c>
      <c r="T13" s="4">
        <f>+T14+T21+T31+T48+T56+T71+T109+T120+T136+T147+T220+T64</f>
        <v>0</v>
      </c>
      <c r="U13" s="4">
        <f>+U14+U21+U31+U48+U56+U71+U109+U120+U136+U147+U220+U64</f>
        <v>0</v>
      </c>
      <c r="V13" s="4">
        <f>H13+L13+Q13+S13+T13+U13</f>
        <v>243133501.92999998</v>
      </c>
      <c r="W13" s="5">
        <f>V13/D13*100</f>
        <v>25.787766982234288</v>
      </c>
      <c r="X13" s="4">
        <f>V13-D13</f>
        <v>-699691451.07000005</v>
      </c>
      <c r="Y13" s="4">
        <f>V13/D13*100</f>
        <v>25.787766982234288</v>
      </c>
    </row>
    <row r="14" spans="1:25" x14ac:dyDescent="0.25">
      <c r="A14" s="7" t="s">
        <v>7</v>
      </c>
      <c r="B14" s="8" t="s">
        <v>5</v>
      </c>
      <c r="C14" s="3" t="s">
        <v>8</v>
      </c>
      <c r="D14" s="4">
        <f t="shared" ref="D14:K14" si="1">+D15</f>
        <v>557030000</v>
      </c>
      <c r="E14" s="4">
        <f t="shared" si="1"/>
        <v>0</v>
      </c>
      <c r="F14" s="4">
        <f t="shared" si="1"/>
        <v>0</v>
      </c>
      <c r="G14" s="4">
        <f t="shared" si="1"/>
        <v>149907946.90000001</v>
      </c>
      <c r="H14" s="4">
        <f>+H15</f>
        <v>149907946.90000001</v>
      </c>
      <c r="I14" s="4">
        <f t="shared" si="1"/>
        <v>0</v>
      </c>
      <c r="J14" s="4">
        <f t="shared" si="1"/>
        <v>0</v>
      </c>
      <c r="K14" s="4">
        <f t="shared" si="1"/>
        <v>0</v>
      </c>
      <c r="L14" s="4">
        <f>+L15</f>
        <v>0</v>
      </c>
      <c r="M14" s="4">
        <f t="shared" ref="M14:M84" si="2">H14+L14</f>
        <v>149907946.90000001</v>
      </c>
      <c r="N14" s="4">
        <f t="shared" ref="N14:P14" si="3">+N15</f>
        <v>0</v>
      </c>
      <c r="O14" s="4">
        <f t="shared" si="3"/>
        <v>0</v>
      </c>
      <c r="P14" s="4">
        <f t="shared" si="3"/>
        <v>0</v>
      </c>
      <c r="Q14" s="4">
        <f t="shared" ref="Q14:Q82" si="4">N14+O14+P14</f>
        <v>0</v>
      </c>
      <c r="R14" s="4">
        <f t="shared" ref="R14:R82" si="5">H14+L14+Q14</f>
        <v>149907946.90000001</v>
      </c>
      <c r="S14" s="4">
        <f t="shared" ref="S14:U14" si="6">+S15</f>
        <v>0</v>
      </c>
      <c r="T14" s="4">
        <f t="shared" si="6"/>
        <v>0</v>
      </c>
      <c r="U14" s="4">
        <f t="shared" si="6"/>
        <v>0</v>
      </c>
      <c r="V14" s="4">
        <f t="shared" ref="V14:V82" si="7">H14+L14+Q14+S14+T14+U14</f>
        <v>149907946.90000001</v>
      </c>
      <c r="W14" s="5">
        <f>V14/D14*100</f>
        <v>26.912005978134033</v>
      </c>
      <c r="X14" s="4">
        <f t="shared" ref="X14:X80" si="8">V14-D14</f>
        <v>-407122053.10000002</v>
      </c>
      <c r="Y14" s="4">
        <f t="shared" ref="Y14:Y80" si="9">V14/D14*100</f>
        <v>26.912005978134033</v>
      </c>
    </row>
    <row r="15" spans="1:25" s="17" customFormat="1" ht="14.45" customHeight="1" x14ac:dyDescent="0.2">
      <c r="A15" s="7" t="s">
        <v>9</v>
      </c>
      <c r="B15" s="8" t="s">
        <v>5</v>
      </c>
      <c r="C15" s="3" t="s">
        <v>10</v>
      </c>
      <c r="D15" s="4">
        <f t="shared" ref="D15:F15" si="10">+D16+D17+D19+D18+D20</f>
        <v>557030000</v>
      </c>
      <c r="E15" s="4">
        <f t="shared" si="10"/>
        <v>0</v>
      </c>
      <c r="F15" s="4">
        <f t="shared" si="10"/>
        <v>0</v>
      </c>
      <c r="G15" s="4">
        <f>+G16+G17+G19+G18+G20</f>
        <v>149907946.90000001</v>
      </c>
      <c r="H15" s="4">
        <f>+H16+H17+H19+H18+H20</f>
        <v>149907946.90000001</v>
      </c>
      <c r="I15" s="4">
        <f t="shared" ref="I15:J15" si="11">+I16+I17+I19+I18+I20</f>
        <v>0</v>
      </c>
      <c r="J15" s="4">
        <f t="shared" si="11"/>
        <v>0</v>
      </c>
      <c r="K15" s="4">
        <f>+K16+K17+K19+K18+K20</f>
        <v>0</v>
      </c>
      <c r="L15" s="4">
        <f>+L16+L17+L19+L18+L20</f>
        <v>0</v>
      </c>
      <c r="M15" s="4">
        <f t="shared" si="2"/>
        <v>149907946.90000001</v>
      </c>
      <c r="N15" s="4">
        <f>+N16+N17+N19+N18+N20</f>
        <v>0</v>
      </c>
      <c r="O15" s="4">
        <f>+O16+O17+O19+O18+O20</f>
        <v>0</v>
      </c>
      <c r="P15" s="4">
        <f>+P16+P17+P19+P18+P20</f>
        <v>0</v>
      </c>
      <c r="Q15" s="4">
        <f t="shared" si="4"/>
        <v>0</v>
      </c>
      <c r="R15" s="4">
        <f t="shared" si="5"/>
        <v>149907946.90000001</v>
      </c>
      <c r="S15" s="4">
        <f>+S16+S17+S19+S18+S20</f>
        <v>0</v>
      </c>
      <c r="T15" s="4">
        <f>+T16+T17+T19+T18+T20</f>
        <v>0</v>
      </c>
      <c r="U15" s="4">
        <f>+U16+U17+U19+U18+U20</f>
        <v>0</v>
      </c>
      <c r="V15" s="4">
        <f t="shared" si="7"/>
        <v>149907946.90000001</v>
      </c>
      <c r="W15" s="5">
        <f t="shared" ref="W15:W82" si="12">V15/D15*100</f>
        <v>26.912005978134033</v>
      </c>
      <c r="X15" s="4">
        <f t="shared" si="8"/>
        <v>-407122053.10000002</v>
      </c>
      <c r="Y15" s="4">
        <f t="shared" si="9"/>
        <v>26.912005978134033</v>
      </c>
    </row>
    <row r="16" spans="1:25" s="17" customFormat="1" ht="65.45" customHeight="1" x14ac:dyDescent="0.2">
      <c r="A16" s="84" t="s">
        <v>11</v>
      </c>
      <c r="B16" s="2" t="s">
        <v>12</v>
      </c>
      <c r="C16" s="2" t="s">
        <v>13</v>
      </c>
      <c r="D16" s="4">
        <v>515679000</v>
      </c>
      <c r="E16" s="4"/>
      <c r="F16" s="4"/>
      <c r="G16" s="4">
        <v>138840677.99000001</v>
      </c>
      <c r="H16" s="4">
        <f>E16+F16+G16</f>
        <v>138840677.99000001</v>
      </c>
      <c r="I16" s="4"/>
      <c r="J16" s="4"/>
      <c r="K16" s="4"/>
      <c r="L16" s="4">
        <f>I16+J16+K16</f>
        <v>0</v>
      </c>
      <c r="M16" s="4">
        <f t="shared" si="2"/>
        <v>138840677.99000001</v>
      </c>
      <c r="N16" s="4"/>
      <c r="O16" s="4"/>
      <c r="P16" s="4"/>
      <c r="Q16" s="4">
        <f t="shared" si="4"/>
        <v>0</v>
      </c>
      <c r="R16" s="4">
        <f t="shared" si="5"/>
        <v>138840677.99000001</v>
      </c>
      <c r="S16" s="4"/>
      <c r="T16" s="4"/>
      <c r="U16" s="4"/>
      <c r="V16" s="4">
        <f>H16+L16+Q16+S16+T16+U16</f>
        <v>138840677.99000001</v>
      </c>
      <c r="W16" s="5">
        <f t="shared" si="12"/>
        <v>26.923857281370779</v>
      </c>
      <c r="X16" s="4">
        <f t="shared" si="8"/>
        <v>-376838322.00999999</v>
      </c>
      <c r="Y16" s="4">
        <f t="shared" si="9"/>
        <v>26.923857281370779</v>
      </c>
    </row>
    <row r="17" spans="1:25" s="17" customFormat="1" ht="89.25" x14ac:dyDescent="0.2">
      <c r="A17" s="86" t="s">
        <v>14</v>
      </c>
      <c r="B17" s="87" t="s">
        <v>12</v>
      </c>
      <c r="C17" s="87" t="s">
        <v>15</v>
      </c>
      <c r="D17" s="88">
        <v>3810000</v>
      </c>
      <c r="E17" s="88"/>
      <c r="F17" s="88"/>
      <c r="G17" s="88">
        <v>1527060.23</v>
      </c>
      <c r="H17" s="88">
        <f>E17+F17+G17</f>
        <v>1527060.23</v>
      </c>
      <c r="I17" s="88"/>
      <c r="J17" s="88"/>
      <c r="K17" s="88"/>
      <c r="L17" s="88">
        <f>I17+J17+K17</f>
        <v>0</v>
      </c>
      <c r="M17" s="88">
        <f t="shared" si="2"/>
        <v>1527060.23</v>
      </c>
      <c r="N17" s="88"/>
      <c r="O17" s="88"/>
      <c r="P17" s="88"/>
      <c r="Q17" s="88">
        <f t="shared" si="4"/>
        <v>0</v>
      </c>
      <c r="R17" s="88">
        <f t="shared" si="5"/>
        <v>1527060.23</v>
      </c>
      <c r="S17" s="88"/>
      <c r="T17" s="88"/>
      <c r="U17" s="88"/>
      <c r="V17" s="88">
        <f t="shared" si="7"/>
        <v>1527060.23</v>
      </c>
      <c r="W17" s="89">
        <f t="shared" si="12"/>
        <v>40.080320997375331</v>
      </c>
      <c r="X17" s="4">
        <f t="shared" si="8"/>
        <v>-2282939.77</v>
      </c>
      <c r="Y17" s="4">
        <f t="shared" si="9"/>
        <v>40.080320997375331</v>
      </c>
    </row>
    <row r="18" spans="1:25" s="17" customFormat="1" ht="38.25" x14ac:dyDescent="0.2">
      <c r="A18" s="78" t="s">
        <v>16</v>
      </c>
      <c r="B18" s="2" t="s">
        <v>12</v>
      </c>
      <c r="C18" s="2" t="s">
        <v>17</v>
      </c>
      <c r="D18" s="4">
        <v>3411000</v>
      </c>
      <c r="E18" s="4"/>
      <c r="F18" s="4"/>
      <c r="G18" s="4">
        <v>782381.24</v>
      </c>
      <c r="H18" s="4">
        <f>E18+F18+G18</f>
        <v>782381.24</v>
      </c>
      <c r="I18" s="4"/>
      <c r="J18" s="4"/>
      <c r="K18" s="4"/>
      <c r="L18" s="4">
        <f t="shared" ref="L18" si="13">I18+J18+K18</f>
        <v>0</v>
      </c>
      <c r="M18" s="4">
        <f t="shared" si="2"/>
        <v>782381.24</v>
      </c>
      <c r="N18" s="4"/>
      <c r="O18" s="4"/>
      <c r="P18" s="4"/>
      <c r="Q18" s="4">
        <f t="shared" si="4"/>
        <v>0</v>
      </c>
      <c r="R18" s="4">
        <f t="shared" si="5"/>
        <v>782381.24</v>
      </c>
      <c r="S18" s="4"/>
      <c r="T18" s="4"/>
      <c r="U18" s="4"/>
      <c r="V18" s="4">
        <f t="shared" si="7"/>
        <v>782381.24</v>
      </c>
      <c r="W18" s="5">
        <f t="shared" si="12"/>
        <v>22.937004983875696</v>
      </c>
      <c r="X18" s="4">
        <f t="shared" si="8"/>
        <v>-2628618.7599999998</v>
      </c>
      <c r="Y18" s="4">
        <f t="shared" si="9"/>
        <v>22.937004983875696</v>
      </c>
    </row>
    <row r="19" spans="1:25" s="17" customFormat="1" ht="76.5" x14ac:dyDescent="0.2">
      <c r="A19" s="78" t="s">
        <v>18</v>
      </c>
      <c r="B19" s="2" t="s">
        <v>12</v>
      </c>
      <c r="C19" s="2" t="s">
        <v>19</v>
      </c>
      <c r="D19" s="4">
        <v>12300000</v>
      </c>
      <c r="E19" s="4"/>
      <c r="F19" s="4"/>
      <c r="G19" s="4">
        <v>2887354.74</v>
      </c>
      <c r="H19" s="4">
        <f>E19+F19+G19</f>
        <v>2887354.74</v>
      </c>
      <c r="I19" s="4"/>
      <c r="J19" s="4"/>
      <c r="K19" s="4"/>
      <c r="L19" s="4">
        <f>I19+J19+K19</f>
        <v>0</v>
      </c>
      <c r="M19" s="4">
        <f t="shared" si="2"/>
        <v>2887354.74</v>
      </c>
      <c r="N19" s="4"/>
      <c r="O19" s="4"/>
      <c r="P19" s="4"/>
      <c r="Q19" s="4">
        <f t="shared" si="4"/>
        <v>0</v>
      </c>
      <c r="R19" s="4">
        <f t="shared" si="5"/>
        <v>2887354.74</v>
      </c>
      <c r="S19" s="4"/>
      <c r="T19" s="4"/>
      <c r="U19" s="4"/>
      <c r="V19" s="4">
        <f t="shared" si="7"/>
        <v>2887354.74</v>
      </c>
      <c r="W19" s="5">
        <f t="shared" si="12"/>
        <v>23.474428780487809</v>
      </c>
      <c r="X19" s="4">
        <f t="shared" si="8"/>
        <v>-9412645.2599999998</v>
      </c>
      <c r="Y19" s="4">
        <f t="shared" si="9"/>
        <v>23.474428780487809</v>
      </c>
    </row>
    <row r="20" spans="1:25" s="17" customFormat="1" ht="76.5" x14ac:dyDescent="0.2">
      <c r="A20" s="78" t="s">
        <v>421</v>
      </c>
      <c r="B20" s="2" t="s">
        <v>12</v>
      </c>
      <c r="C20" s="2" t="s">
        <v>554</v>
      </c>
      <c r="D20" s="4">
        <v>21830000</v>
      </c>
      <c r="E20" s="4"/>
      <c r="F20" s="4"/>
      <c r="G20" s="4">
        <v>5870472.7000000002</v>
      </c>
      <c r="H20" s="4">
        <f>E20+F20+G20</f>
        <v>5870472.7000000002</v>
      </c>
      <c r="I20" s="4"/>
      <c r="J20" s="4"/>
      <c r="K20" s="4"/>
      <c r="L20" s="4">
        <f>I20+J20+K20</f>
        <v>0</v>
      </c>
      <c r="M20" s="4">
        <f t="shared" si="2"/>
        <v>5870472.7000000002</v>
      </c>
      <c r="N20" s="4"/>
      <c r="O20" s="4"/>
      <c r="P20" s="4"/>
      <c r="Q20" s="4">
        <f t="shared" si="4"/>
        <v>0</v>
      </c>
      <c r="R20" s="4">
        <f t="shared" si="5"/>
        <v>5870472.7000000002</v>
      </c>
      <c r="S20" s="4"/>
      <c r="T20" s="4"/>
      <c r="U20" s="4"/>
      <c r="V20" s="4">
        <f t="shared" si="7"/>
        <v>5870472.7000000002</v>
      </c>
      <c r="W20" s="5">
        <f t="shared" si="12"/>
        <v>26.891766834631241</v>
      </c>
      <c r="X20" s="4">
        <f t="shared" si="8"/>
        <v>-15959527.300000001</v>
      </c>
      <c r="Y20" s="4">
        <f t="shared" si="9"/>
        <v>26.891766834631241</v>
      </c>
    </row>
    <row r="21" spans="1:25" s="17" customFormat="1" ht="25.5" x14ac:dyDescent="0.2">
      <c r="A21" s="20" t="s">
        <v>20</v>
      </c>
      <c r="B21" s="2" t="s">
        <v>5</v>
      </c>
      <c r="C21" s="2" t="s">
        <v>21</v>
      </c>
      <c r="D21" s="4">
        <f t="shared" ref="D21:P21" si="14">+D22</f>
        <v>9645380</v>
      </c>
      <c r="E21" s="4">
        <f t="shared" si="14"/>
        <v>0</v>
      </c>
      <c r="F21" s="4">
        <f t="shared" si="14"/>
        <v>0</v>
      </c>
      <c r="G21" s="4">
        <f t="shared" si="14"/>
        <v>2488764.79</v>
      </c>
      <c r="H21" s="4">
        <f t="shared" si="14"/>
        <v>2488764.79</v>
      </c>
      <c r="I21" s="4">
        <f t="shared" si="14"/>
        <v>0</v>
      </c>
      <c r="J21" s="4">
        <f t="shared" si="14"/>
        <v>0</v>
      </c>
      <c r="K21" s="4">
        <f t="shared" si="14"/>
        <v>0</v>
      </c>
      <c r="L21" s="4">
        <f t="shared" si="14"/>
        <v>0</v>
      </c>
      <c r="M21" s="4">
        <f t="shared" si="2"/>
        <v>2488764.79</v>
      </c>
      <c r="N21" s="4">
        <f t="shared" si="14"/>
        <v>0</v>
      </c>
      <c r="O21" s="4">
        <f t="shared" si="14"/>
        <v>0</v>
      </c>
      <c r="P21" s="4">
        <f t="shared" si="14"/>
        <v>0</v>
      </c>
      <c r="Q21" s="4">
        <f t="shared" si="4"/>
        <v>0</v>
      </c>
      <c r="R21" s="4">
        <f t="shared" si="5"/>
        <v>2488764.79</v>
      </c>
      <c r="S21" s="4">
        <f t="shared" ref="S21:U21" si="15">+S22</f>
        <v>0</v>
      </c>
      <c r="T21" s="4">
        <f t="shared" si="15"/>
        <v>0</v>
      </c>
      <c r="U21" s="4">
        <f t="shared" si="15"/>
        <v>0</v>
      </c>
      <c r="V21" s="4">
        <f t="shared" si="7"/>
        <v>2488764.79</v>
      </c>
      <c r="W21" s="5">
        <f t="shared" si="12"/>
        <v>25.802661896161688</v>
      </c>
      <c r="X21" s="4">
        <f t="shared" si="8"/>
        <v>-7156615.21</v>
      </c>
      <c r="Y21" s="4">
        <f t="shared" si="9"/>
        <v>25.802661896161688</v>
      </c>
    </row>
    <row r="22" spans="1:25" s="17" customFormat="1" ht="25.5" x14ac:dyDescent="0.2">
      <c r="A22" s="21" t="s">
        <v>22</v>
      </c>
      <c r="B22" s="2" t="s">
        <v>5</v>
      </c>
      <c r="C22" s="2" t="s">
        <v>23</v>
      </c>
      <c r="D22" s="4">
        <f t="shared" ref="D22:L22" si="16">+D23+D25+D27+D29</f>
        <v>9645380</v>
      </c>
      <c r="E22" s="4">
        <f t="shared" si="16"/>
        <v>0</v>
      </c>
      <c r="F22" s="4">
        <f t="shared" si="16"/>
        <v>0</v>
      </c>
      <c r="G22" s="4">
        <f t="shared" si="16"/>
        <v>2488764.79</v>
      </c>
      <c r="H22" s="4">
        <f t="shared" si="16"/>
        <v>2488764.79</v>
      </c>
      <c r="I22" s="4">
        <f t="shared" si="16"/>
        <v>0</v>
      </c>
      <c r="J22" s="4">
        <f t="shared" si="16"/>
        <v>0</v>
      </c>
      <c r="K22" s="4">
        <f t="shared" si="16"/>
        <v>0</v>
      </c>
      <c r="L22" s="4">
        <f t="shared" si="16"/>
        <v>0</v>
      </c>
      <c r="M22" s="4">
        <f t="shared" si="2"/>
        <v>2488764.79</v>
      </c>
      <c r="N22" s="4">
        <f t="shared" ref="N22:P22" si="17">+N23+N25+N27+N29</f>
        <v>0</v>
      </c>
      <c r="O22" s="4">
        <f t="shared" si="17"/>
        <v>0</v>
      </c>
      <c r="P22" s="4">
        <f t="shared" si="17"/>
        <v>0</v>
      </c>
      <c r="Q22" s="4">
        <f t="shared" si="4"/>
        <v>0</v>
      </c>
      <c r="R22" s="4">
        <f t="shared" si="5"/>
        <v>2488764.79</v>
      </c>
      <c r="S22" s="4">
        <f t="shared" ref="S22:U22" si="18">+S23+S25+S27+S29</f>
        <v>0</v>
      </c>
      <c r="T22" s="4">
        <f t="shared" si="18"/>
        <v>0</v>
      </c>
      <c r="U22" s="4">
        <f t="shared" si="18"/>
        <v>0</v>
      </c>
      <c r="V22" s="4">
        <f t="shared" si="7"/>
        <v>2488764.79</v>
      </c>
      <c r="W22" s="5">
        <f t="shared" si="12"/>
        <v>25.802661896161688</v>
      </c>
      <c r="X22" s="4">
        <f t="shared" si="8"/>
        <v>-7156615.21</v>
      </c>
      <c r="Y22" s="4">
        <f t="shared" si="9"/>
        <v>25.802661896161688</v>
      </c>
    </row>
    <row r="23" spans="1:25" s="17" customFormat="1" ht="63.75" x14ac:dyDescent="0.2">
      <c r="A23" s="78" t="s">
        <v>24</v>
      </c>
      <c r="B23" s="2" t="s">
        <v>5</v>
      </c>
      <c r="C23" s="2" t="s">
        <v>25</v>
      </c>
      <c r="D23" s="4">
        <f t="shared" ref="D23:P23" si="19">+D24</f>
        <v>4434160</v>
      </c>
      <c r="E23" s="4">
        <f t="shared" si="19"/>
        <v>0</v>
      </c>
      <c r="F23" s="4">
        <f t="shared" si="19"/>
        <v>0</v>
      </c>
      <c r="G23" s="4">
        <f t="shared" si="19"/>
        <v>1195241.02</v>
      </c>
      <c r="H23" s="4">
        <f t="shared" si="19"/>
        <v>1195241.02</v>
      </c>
      <c r="I23" s="4">
        <f t="shared" si="19"/>
        <v>0</v>
      </c>
      <c r="J23" s="4">
        <f t="shared" si="19"/>
        <v>0</v>
      </c>
      <c r="K23" s="4">
        <f t="shared" si="19"/>
        <v>0</v>
      </c>
      <c r="L23" s="4">
        <f t="shared" si="19"/>
        <v>0</v>
      </c>
      <c r="M23" s="4">
        <f t="shared" si="2"/>
        <v>1195241.02</v>
      </c>
      <c r="N23" s="4">
        <f t="shared" si="19"/>
        <v>0</v>
      </c>
      <c r="O23" s="4">
        <f t="shared" si="19"/>
        <v>0</v>
      </c>
      <c r="P23" s="4">
        <f t="shared" si="19"/>
        <v>0</v>
      </c>
      <c r="Q23" s="4">
        <f t="shared" si="4"/>
        <v>0</v>
      </c>
      <c r="R23" s="4">
        <f t="shared" si="5"/>
        <v>1195241.02</v>
      </c>
      <c r="S23" s="4">
        <f t="shared" ref="S23:U23" si="20">+S24</f>
        <v>0</v>
      </c>
      <c r="T23" s="4">
        <f t="shared" si="20"/>
        <v>0</v>
      </c>
      <c r="U23" s="4">
        <f t="shared" si="20"/>
        <v>0</v>
      </c>
      <c r="V23" s="4">
        <f t="shared" si="7"/>
        <v>1195241.02</v>
      </c>
      <c r="W23" s="5">
        <f t="shared" si="12"/>
        <v>26.955297508434516</v>
      </c>
      <c r="X23" s="4">
        <f t="shared" si="8"/>
        <v>-3238918.98</v>
      </c>
      <c r="Y23" s="4">
        <f t="shared" si="9"/>
        <v>26.955297508434516</v>
      </c>
    </row>
    <row r="24" spans="1:25" s="17" customFormat="1" ht="89.25" x14ac:dyDescent="0.2">
      <c r="A24" s="78" t="s">
        <v>26</v>
      </c>
      <c r="B24" s="79">
        <v>100</v>
      </c>
      <c r="C24" s="80" t="s">
        <v>27</v>
      </c>
      <c r="D24" s="81">
        <v>4434160</v>
      </c>
      <c r="E24" s="81"/>
      <c r="F24" s="81"/>
      <c r="G24" s="81">
        <v>1195241.02</v>
      </c>
      <c r="H24" s="81">
        <f>E24+F24+G24</f>
        <v>1195241.02</v>
      </c>
      <c r="I24" s="81"/>
      <c r="J24" s="81"/>
      <c r="K24" s="81"/>
      <c r="L24" s="81">
        <f>I24+J24+K24</f>
        <v>0</v>
      </c>
      <c r="M24" s="4">
        <f t="shared" si="2"/>
        <v>1195241.02</v>
      </c>
      <c r="N24" s="81"/>
      <c r="O24" s="81"/>
      <c r="P24" s="81"/>
      <c r="Q24" s="4">
        <f t="shared" si="4"/>
        <v>0</v>
      </c>
      <c r="R24" s="4">
        <f t="shared" si="5"/>
        <v>1195241.02</v>
      </c>
      <c r="S24" s="81"/>
      <c r="T24" s="81"/>
      <c r="U24" s="81"/>
      <c r="V24" s="4">
        <f t="shared" si="7"/>
        <v>1195241.02</v>
      </c>
      <c r="W24" s="5">
        <f t="shared" si="12"/>
        <v>26.955297508434516</v>
      </c>
      <c r="X24" s="4">
        <f t="shared" si="8"/>
        <v>-3238918.98</v>
      </c>
      <c r="Y24" s="4">
        <f t="shared" si="9"/>
        <v>26.955297508434516</v>
      </c>
    </row>
    <row r="25" spans="1:25" s="17" customFormat="1" ht="76.5" x14ac:dyDescent="0.2">
      <c r="A25" s="78" t="s">
        <v>28</v>
      </c>
      <c r="B25" s="2" t="s">
        <v>5</v>
      </c>
      <c r="C25" s="2" t="s">
        <v>29</v>
      </c>
      <c r="D25" s="4">
        <f t="shared" ref="D25:P25" si="21">+D26</f>
        <v>25020</v>
      </c>
      <c r="E25" s="4">
        <f t="shared" si="21"/>
        <v>0</v>
      </c>
      <c r="F25" s="4">
        <f t="shared" si="21"/>
        <v>0</v>
      </c>
      <c r="G25" s="4">
        <f t="shared" si="21"/>
        <v>7658.8</v>
      </c>
      <c r="H25" s="4">
        <f t="shared" si="21"/>
        <v>7658.8</v>
      </c>
      <c r="I25" s="4">
        <f t="shared" si="21"/>
        <v>0</v>
      </c>
      <c r="J25" s="4">
        <f t="shared" si="21"/>
        <v>0</v>
      </c>
      <c r="K25" s="4">
        <f t="shared" si="21"/>
        <v>0</v>
      </c>
      <c r="L25" s="4">
        <f t="shared" si="21"/>
        <v>0</v>
      </c>
      <c r="M25" s="4">
        <f t="shared" si="21"/>
        <v>7658.8</v>
      </c>
      <c r="N25" s="4">
        <f t="shared" si="21"/>
        <v>0</v>
      </c>
      <c r="O25" s="4">
        <f t="shared" si="21"/>
        <v>0</v>
      </c>
      <c r="P25" s="4">
        <f t="shared" si="21"/>
        <v>0</v>
      </c>
      <c r="Q25" s="4">
        <f t="shared" si="4"/>
        <v>0</v>
      </c>
      <c r="R25" s="4">
        <f t="shared" si="5"/>
        <v>7658.8</v>
      </c>
      <c r="S25" s="4">
        <f t="shared" ref="S25:U25" si="22">+S26</f>
        <v>0</v>
      </c>
      <c r="T25" s="4">
        <f t="shared" si="22"/>
        <v>0</v>
      </c>
      <c r="U25" s="4">
        <f t="shared" si="22"/>
        <v>0</v>
      </c>
      <c r="V25" s="4">
        <f t="shared" si="7"/>
        <v>7658.8</v>
      </c>
      <c r="W25" s="5">
        <f t="shared" si="12"/>
        <v>30.610711430855314</v>
      </c>
      <c r="X25" s="4">
        <f t="shared" si="8"/>
        <v>-17361.2</v>
      </c>
      <c r="Y25" s="4">
        <f t="shared" si="9"/>
        <v>30.610711430855314</v>
      </c>
    </row>
    <row r="26" spans="1:25" s="17" customFormat="1" ht="102" x14ac:dyDescent="0.2">
      <c r="A26" s="78" t="s">
        <v>30</v>
      </c>
      <c r="B26" s="2" t="s">
        <v>31</v>
      </c>
      <c r="C26" s="80" t="s">
        <v>32</v>
      </c>
      <c r="D26" s="81">
        <v>25020</v>
      </c>
      <c r="E26" s="81"/>
      <c r="F26" s="81"/>
      <c r="G26" s="81">
        <v>7658.8</v>
      </c>
      <c r="H26" s="81">
        <f>E26+F26+G26</f>
        <v>7658.8</v>
      </c>
      <c r="I26" s="81"/>
      <c r="J26" s="81"/>
      <c r="K26" s="81"/>
      <c r="L26" s="81">
        <f>I26+J26+K26</f>
        <v>0</v>
      </c>
      <c r="M26" s="4">
        <f t="shared" si="2"/>
        <v>7658.8</v>
      </c>
      <c r="N26" s="81"/>
      <c r="O26" s="81"/>
      <c r="P26" s="81"/>
      <c r="Q26" s="4"/>
      <c r="R26" s="4">
        <f t="shared" si="5"/>
        <v>7658.8</v>
      </c>
      <c r="S26" s="81"/>
      <c r="T26" s="81"/>
      <c r="U26" s="81"/>
      <c r="V26" s="4">
        <f t="shared" si="7"/>
        <v>7658.8</v>
      </c>
      <c r="W26" s="5">
        <f t="shared" si="12"/>
        <v>30.610711430855314</v>
      </c>
      <c r="X26" s="4">
        <f t="shared" si="8"/>
        <v>-17361.2</v>
      </c>
      <c r="Y26" s="4">
        <f t="shared" si="9"/>
        <v>30.610711430855314</v>
      </c>
    </row>
    <row r="27" spans="1:25" s="17" customFormat="1" ht="63.75" x14ac:dyDescent="0.2">
      <c r="A27" s="78" t="s">
        <v>33</v>
      </c>
      <c r="B27" s="2" t="s">
        <v>5</v>
      </c>
      <c r="C27" s="2" t="s">
        <v>34</v>
      </c>
      <c r="D27" s="4">
        <f t="shared" ref="D27:P27" si="23">+D28</f>
        <v>5817850</v>
      </c>
      <c r="E27" s="4">
        <f t="shared" si="23"/>
        <v>0</v>
      </c>
      <c r="F27" s="4">
        <f t="shared" si="23"/>
        <v>0</v>
      </c>
      <c r="G27" s="4">
        <f t="shared" si="23"/>
        <v>1446221.91</v>
      </c>
      <c r="H27" s="4">
        <f t="shared" si="23"/>
        <v>1446221.91</v>
      </c>
      <c r="I27" s="4">
        <f t="shared" si="23"/>
        <v>0</v>
      </c>
      <c r="J27" s="4">
        <f t="shared" si="23"/>
        <v>0</v>
      </c>
      <c r="K27" s="4">
        <f t="shared" si="23"/>
        <v>0</v>
      </c>
      <c r="L27" s="4">
        <f t="shared" si="23"/>
        <v>0</v>
      </c>
      <c r="M27" s="4">
        <f t="shared" si="2"/>
        <v>1446221.91</v>
      </c>
      <c r="N27" s="4">
        <f t="shared" si="23"/>
        <v>0</v>
      </c>
      <c r="O27" s="4">
        <f t="shared" si="23"/>
        <v>0</v>
      </c>
      <c r="P27" s="4">
        <f t="shared" si="23"/>
        <v>0</v>
      </c>
      <c r="Q27" s="4">
        <f t="shared" si="4"/>
        <v>0</v>
      </c>
      <c r="R27" s="4">
        <f t="shared" si="5"/>
        <v>1446221.91</v>
      </c>
      <c r="S27" s="4">
        <f t="shared" ref="S27:U27" si="24">+S28</f>
        <v>0</v>
      </c>
      <c r="T27" s="4">
        <f t="shared" si="24"/>
        <v>0</v>
      </c>
      <c r="U27" s="4">
        <f t="shared" si="24"/>
        <v>0</v>
      </c>
      <c r="V27" s="4">
        <f t="shared" si="7"/>
        <v>1446221.91</v>
      </c>
      <c r="W27" s="5">
        <f t="shared" si="12"/>
        <v>24.858356781285181</v>
      </c>
      <c r="X27" s="4">
        <f t="shared" si="8"/>
        <v>-4371628.09</v>
      </c>
      <c r="Y27" s="4">
        <f t="shared" si="9"/>
        <v>24.858356781285181</v>
      </c>
    </row>
    <row r="28" spans="1:25" s="17" customFormat="1" ht="89.25" x14ac:dyDescent="0.2">
      <c r="A28" s="78" t="s">
        <v>35</v>
      </c>
      <c r="B28" s="2" t="s">
        <v>31</v>
      </c>
      <c r="C28" s="80" t="s">
        <v>36</v>
      </c>
      <c r="D28" s="81">
        <v>5817850</v>
      </c>
      <c r="E28" s="81"/>
      <c r="F28" s="81"/>
      <c r="G28" s="81">
        <v>1446221.91</v>
      </c>
      <c r="H28" s="81">
        <f>E28+F28+G28</f>
        <v>1446221.91</v>
      </c>
      <c r="I28" s="81"/>
      <c r="J28" s="81"/>
      <c r="K28" s="81"/>
      <c r="L28" s="81">
        <f>I28+J28+K28</f>
        <v>0</v>
      </c>
      <c r="M28" s="4">
        <f t="shared" si="2"/>
        <v>1446221.91</v>
      </c>
      <c r="N28" s="81"/>
      <c r="O28" s="81"/>
      <c r="P28" s="81"/>
      <c r="Q28" s="4"/>
      <c r="R28" s="4">
        <f t="shared" si="5"/>
        <v>1446221.91</v>
      </c>
      <c r="S28" s="81"/>
      <c r="T28" s="81"/>
      <c r="U28" s="81"/>
      <c r="V28" s="4">
        <f t="shared" si="7"/>
        <v>1446221.91</v>
      </c>
      <c r="W28" s="5">
        <f t="shared" si="12"/>
        <v>24.858356781285181</v>
      </c>
      <c r="X28" s="4">
        <f t="shared" si="8"/>
        <v>-4371628.09</v>
      </c>
      <c r="Y28" s="4">
        <f t="shared" si="9"/>
        <v>24.858356781285181</v>
      </c>
    </row>
    <row r="29" spans="1:25" s="17" customFormat="1" ht="57.75" customHeight="1" x14ac:dyDescent="0.2">
      <c r="A29" s="78" t="s">
        <v>37</v>
      </c>
      <c r="B29" s="2" t="s">
        <v>5</v>
      </c>
      <c r="C29" s="2" t="s">
        <v>38</v>
      </c>
      <c r="D29" s="4">
        <f t="shared" ref="D29:P29" si="25">+D30</f>
        <v>-631650</v>
      </c>
      <c r="E29" s="4">
        <f t="shared" si="25"/>
        <v>0</v>
      </c>
      <c r="F29" s="4">
        <f t="shared" si="25"/>
        <v>0</v>
      </c>
      <c r="G29" s="4">
        <f t="shared" si="25"/>
        <v>-160356.94</v>
      </c>
      <c r="H29" s="4">
        <f t="shared" si="25"/>
        <v>-160356.94</v>
      </c>
      <c r="I29" s="4">
        <f t="shared" si="25"/>
        <v>0</v>
      </c>
      <c r="J29" s="4">
        <f t="shared" si="25"/>
        <v>0</v>
      </c>
      <c r="K29" s="4">
        <f t="shared" si="25"/>
        <v>0</v>
      </c>
      <c r="L29" s="4">
        <f t="shared" si="25"/>
        <v>0</v>
      </c>
      <c r="M29" s="4">
        <f t="shared" si="2"/>
        <v>-160356.94</v>
      </c>
      <c r="N29" s="4">
        <f t="shared" si="25"/>
        <v>0</v>
      </c>
      <c r="O29" s="4">
        <f t="shared" si="25"/>
        <v>0</v>
      </c>
      <c r="P29" s="4">
        <f t="shared" si="25"/>
        <v>0</v>
      </c>
      <c r="Q29" s="4">
        <f t="shared" si="4"/>
        <v>0</v>
      </c>
      <c r="R29" s="4">
        <f t="shared" si="5"/>
        <v>-160356.94</v>
      </c>
      <c r="S29" s="4">
        <f t="shared" ref="S29:U29" si="26">+S30</f>
        <v>0</v>
      </c>
      <c r="T29" s="4">
        <f t="shared" si="26"/>
        <v>0</v>
      </c>
      <c r="U29" s="4">
        <f t="shared" si="26"/>
        <v>0</v>
      </c>
      <c r="V29" s="4">
        <f t="shared" si="7"/>
        <v>-160356.94</v>
      </c>
      <c r="W29" s="5">
        <f t="shared" si="12"/>
        <v>25.38699279664371</v>
      </c>
      <c r="X29" s="4">
        <f t="shared" si="8"/>
        <v>471293.06</v>
      </c>
      <c r="Y29" s="4">
        <f t="shared" si="9"/>
        <v>25.38699279664371</v>
      </c>
    </row>
    <row r="30" spans="1:25" s="17" customFormat="1" ht="89.45" customHeight="1" x14ac:dyDescent="0.2">
      <c r="A30" s="78" t="s">
        <v>39</v>
      </c>
      <c r="B30" s="2" t="s">
        <v>31</v>
      </c>
      <c r="C30" s="80" t="s">
        <v>40</v>
      </c>
      <c r="D30" s="54">
        <v>-631650</v>
      </c>
      <c r="E30" s="81"/>
      <c r="F30" s="81"/>
      <c r="G30" s="81">
        <v>-160356.94</v>
      </c>
      <c r="H30" s="81">
        <f>E30+F30+G30</f>
        <v>-160356.94</v>
      </c>
      <c r="I30" s="81"/>
      <c r="J30" s="81"/>
      <c r="K30" s="81"/>
      <c r="L30" s="81">
        <f>I30+J30+K30</f>
        <v>0</v>
      </c>
      <c r="M30" s="4">
        <f t="shared" si="2"/>
        <v>-160356.94</v>
      </c>
      <c r="N30" s="81"/>
      <c r="O30" s="81"/>
      <c r="P30" s="81"/>
      <c r="Q30" s="4">
        <f t="shared" si="4"/>
        <v>0</v>
      </c>
      <c r="R30" s="4">
        <f t="shared" si="5"/>
        <v>-160356.94</v>
      </c>
      <c r="S30" s="81"/>
      <c r="T30" s="81"/>
      <c r="U30" s="81"/>
      <c r="V30" s="4">
        <f t="shared" si="7"/>
        <v>-160356.94</v>
      </c>
      <c r="W30" s="5">
        <f t="shared" si="12"/>
        <v>25.38699279664371</v>
      </c>
      <c r="X30" s="4">
        <f t="shared" si="8"/>
        <v>471293.06</v>
      </c>
      <c r="Y30" s="4">
        <f t="shared" si="9"/>
        <v>25.38699279664371</v>
      </c>
    </row>
    <row r="31" spans="1:25" s="17" customFormat="1" ht="12.75" x14ac:dyDescent="0.2">
      <c r="A31" s="1" t="s">
        <v>41</v>
      </c>
      <c r="B31" s="2" t="s">
        <v>5</v>
      </c>
      <c r="C31" s="3" t="s">
        <v>42</v>
      </c>
      <c r="D31" s="4">
        <f>+D41+D44+D46+D32+D39</f>
        <v>136097878.55000001</v>
      </c>
      <c r="E31" s="4">
        <f t="shared" ref="E31:V31" si="27">+E41+E44+E46+E32+E39</f>
        <v>0</v>
      </c>
      <c r="F31" s="4">
        <f t="shared" si="27"/>
        <v>0</v>
      </c>
      <c r="G31" s="4">
        <f t="shared" si="27"/>
        <v>35084571.600000001</v>
      </c>
      <c r="H31" s="4">
        <f t="shared" si="27"/>
        <v>35084571.600000001</v>
      </c>
      <c r="I31" s="4">
        <f t="shared" si="27"/>
        <v>0</v>
      </c>
      <c r="J31" s="4">
        <f t="shared" si="27"/>
        <v>0</v>
      </c>
      <c r="K31" s="4">
        <f t="shared" si="27"/>
        <v>0</v>
      </c>
      <c r="L31" s="4">
        <f t="shared" si="27"/>
        <v>0</v>
      </c>
      <c r="M31" s="4">
        <f t="shared" si="27"/>
        <v>35084571.600000001</v>
      </c>
      <c r="N31" s="4">
        <f t="shared" si="27"/>
        <v>0</v>
      </c>
      <c r="O31" s="4">
        <f t="shared" si="27"/>
        <v>0</v>
      </c>
      <c r="P31" s="4">
        <f t="shared" si="27"/>
        <v>0</v>
      </c>
      <c r="Q31" s="4">
        <f t="shared" si="27"/>
        <v>0</v>
      </c>
      <c r="R31" s="4">
        <f t="shared" si="27"/>
        <v>35084571.600000001</v>
      </c>
      <c r="S31" s="4">
        <f t="shared" si="27"/>
        <v>0</v>
      </c>
      <c r="T31" s="4">
        <f t="shared" si="27"/>
        <v>0</v>
      </c>
      <c r="U31" s="4">
        <f t="shared" si="27"/>
        <v>0</v>
      </c>
      <c r="V31" s="4">
        <f t="shared" si="27"/>
        <v>35084571.600000001</v>
      </c>
      <c r="W31" s="5">
        <f t="shared" si="12"/>
        <v>25.778926147706656</v>
      </c>
      <c r="X31" s="4">
        <f t="shared" si="8"/>
        <v>-101013306.95000002</v>
      </c>
      <c r="Y31" s="4">
        <f t="shared" si="9"/>
        <v>25.778926147706656</v>
      </c>
    </row>
    <row r="32" spans="1:25" s="17" customFormat="1" ht="25.5" x14ac:dyDescent="0.2">
      <c r="A32" s="78" t="s">
        <v>43</v>
      </c>
      <c r="B32" s="2" t="s">
        <v>5</v>
      </c>
      <c r="C32" s="22" t="s">
        <v>44</v>
      </c>
      <c r="D32" s="4">
        <f t="shared" ref="D32:F32" si="28">+D33+D36+D40</f>
        <v>114592000</v>
      </c>
      <c r="E32" s="4">
        <f t="shared" si="28"/>
        <v>0</v>
      </c>
      <c r="F32" s="4">
        <f t="shared" si="28"/>
        <v>0</v>
      </c>
      <c r="G32" s="4">
        <f>+G33+G36+G40</f>
        <v>27168127.09</v>
      </c>
      <c r="H32" s="4">
        <f>+H33+H36+H40</f>
        <v>27168127.09</v>
      </c>
      <c r="I32" s="4">
        <f t="shared" ref="I32:J32" si="29">+I33+I36+I40</f>
        <v>0</v>
      </c>
      <c r="J32" s="4">
        <f t="shared" si="29"/>
        <v>0</v>
      </c>
      <c r="K32" s="4">
        <f>+K33+K36+K40</f>
        <v>0</v>
      </c>
      <c r="L32" s="4">
        <f>+L33+L36+L40</f>
        <v>0</v>
      </c>
      <c r="M32" s="4">
        <f t="shared" si="2"/>
        <v>27168127.09</v>
      </c>
      <c r="N32" s="4">
        <f>+N33+N36+N40</f>
        <v>0</v>
      </c>
      <c r="O32" s="4">
        <f>+O33+O36+O40</f>
        <v>0</v>
      </c>
      <c r="P32" s="4">
        <f>+P33+P36+P40</f>
        <v>0</v>
      </c>
      <c r="Q32" s="4">
        <f t="shared" si="4"/>
        <v>0</v>
      </c>
      <c r="R32" s="4">
        <f t="shared" si="5"/>
        <v>27168127.09</v>
      </c>
      <c r="S32" s="4">
        <f>+S33+S36+S40</f>
        <v>0</v>
      </c>
      <c r="T32" s="4">
        <f>+T33+T36+T40</f>
        <v>0</v>
      </c>
      <c r="U32" s="4">
        <f>+U33+U36+U40</f>
        <v>0</v>
      </c>
      <c r="V32" s="4">
        <f t="shared" si="7"/>
        <v>27168127.09</v>
      </c>
      <c r="W32" s="5">
        <f t="shared" si="12"/>
        <v>23.708572230173136</v>
      </c>
      <c r="X32" s="4">
        <f t="shared" si="8"/>
        <v>-87423872.909999996</v>
      </c>
      <c r="Y32" s="4">
        <f t="shared" si="9"/>
        <v>23.708572230173136</v>
      </c>
    </row>
    <row r="33" spans="1:25" s="17" customFormat="1" ht="25.5" x14ac:dyDescent="0.2">
      <c r="A33" s="78" t="s">
        <v>45</v>
      </c>
      <c r="B33" s="2" t="s">
        <v>5</v>
      </c>
      <c r="C33" s="22" t="s">
        <v>46</v>
      </c>
      <c r="D33" s="4">
        <f>+D34+D35</f>
        <v>71962000</v>
      </c>
      <c r="E33" s="4">
        <f t="shared" ref="E33" si="30">+E34+E35</f>
        <v>0</v>
      </c>
      <c r="F33" s="4">
        <f>+F34+F35</f>
        <v>0</v>
      </c>
      <c r="G33" s="4">
        <f t="shared" ref="G33:I33" si="31">+G34+G35</f>
        <v>16235969.52</v>
      </c>
      <c r="H33" s="4">
        <f t="shared" si="31"/>
        <v>16235969.52</v>
      </c>
      <c r="I33" s="4">
        <f t="shared" si="31"/>
        <v>0</v>
      </c>
      <c r="J33" s="4">
        <f>+J34+J35</f>
        <v>0</v>
      </c>
      <c r="K33" s="4">
        <f t="shared" ref="K33:L33" si="32">+K34+K35</f>
        <v>0</v>
      </c>
      <c r="L33" s="4">
        <f t="shared" si="32"/>
        <v>0</v>
      </c>
      <c r="M33" s="4">
        <f t="shared" si="2"/>
        <v>16235969.52</v>
      </c>
      <c r="N33" s="4">
        <f t="shared" ref="N33:P33" si="33">+N34+N35</f>
        <v>0</v>
      </c>
      <c r="O33" s="4">
        <f t="shared" si="33"/>
        <v>0</v>
      </c>
      <c r="P33" s="4">
        <f t="shared" si="33"/>
        <v>0</v>
      </c>
      <c r="Q33" s="4">
        <f t="shared" si="4"/>
        <v>0</v>
      </c>
      <c r="R33" s="4">
        <f t="shared" si="5"/>
        <v>16235969.52</v>
      </c>
      <c r="S33" s="4">
        <f t="shared" ref="S33:U33" si="34">+S34+S35</f>
        <v>0</v>
      </c>
      <c r="T33" s="4">
        <f t="shared" si="34"/>
        <v>0</v>
      </c>
      <c r="U33" s="4">
        <f t="shared" si="34"/>
        <v>0</v>
      </c>
      <c r="V33" s="4">
        <f t="shared" si="7"/>
        <v>16235969.52</v>
      </c>
      <c r="W33" s="5">
        <f t="shared" si="12"/>
        <v>22.561865317806621</v>
      </c>
      <c r="X33" s="4">
        <f t="shared" si="8"/>
        <v>-55726030.480000004</v>
      </c>
      <c r="Y33" s="4">
        <f t="shared" si="9"/>
        <v>22.561865317806621</v>
      </c>
    </row>
    <row r="34" spans="1:25" s="17" customFormat="1" ht="26.45" customHeight="1" x14ac:dyDescent="0.2">
      <c r="A34" s="78" t="s">
        <v>45</v>
      </c>
      <c r="B34" s="2" t="s">
        <v>12</v>
      </c>
      <c r="C34" s="22" t="s">
        <v>47</v>
      </c>
      <c r="D34" s="4">
        <v>71962000</v>
      </c>
      <c r="E34" s="4"/>
      <c r="F34" s="4"/>
      <c r="G34" s="4">
        <v>16235969.52</v>
      </c>
      <c r="H34" s="4">
        <f>E34+F34+G34</f>
        <v>16235969.52</v>
      </c>
      <c r="I34" s="4"/>
      <c r="J34" s="4"/>
      <c r="K34" s="4"/>
      <c r="L34" s="4">
        <f>I34+J34+K34</f>
        <v>0</v>
      </c>
      <c r="M34" s="4">
        <f t="shared" si="2"/>
        <v>16235969.52</v>
      </c>
      <c r="N34" s="4"/>
      <c r="O34" s="4"/>
      <c r="P34" s="4"/>
      <c r="Q34" s="4">
        <f t="shared" si="4"/>
        <v>0</v>
      </c>
      <c r="R34" s="4">
        <f t="shared" si="5"/>
        <v>16235969.52</v>
      </c>
      <c r="S34" s="4"/>
      <c r="T34" s="4"/>
      <c r="U34" s="4"/>
      <c r="V34" s="4">
        <f t="shared" si="7"/>
        <v>16235969.52</v>
      </c>
      <c r="W34" s="5">
        <f t="shared" si="12"/>
        <v>22.561865317806621</v>
      </c>
      <c r="X34" s="4">
        <f t="shared" si="8"/>
        <v>-55726030.480000004</v>
      </c>
      <c r="Y34" s="4">
        <f t="shared" si="9"/>
        <v>22.561865317806621</v>
      </c>
    </row>
    <row r="35" spans="1:25" s="17" customFormat="1" ht="38.25" hidden="1" x14ac:dyDescent="0.2">
      <c r="A35" s="21" t="s">
        <v>392</v>
      </c>
      <c r="B35" s="2" t="s">
        <v>12</v>
      </c>
      <c r="C35" s="22" t="s">
        <v>506</v>
      </c>
      <c r="D35" s="4"/>
      <c r="E35" s="4"/>
      <c r="F35" s="4"/>
      <c r="G35" s="4"/>
      <c r="H35" s="4">
        <f>E35+F35+G35</f>
        <v>0</v>
      </c>
      <c r="I35" s="4"/>
      <c r="J35" s="4"/>
      <c r="K35" s="4"/>
      <c r="L35" s="4">
        <f>I35+J35+K35</f>
        <v>0</v>
      </c>
      <c r="M35" s="4">
        <f t="shared" si="2"/>
        <v>0</v>
      </c>
      <c r="N35" s="4"/>
      <c r="O35" s="4"/>
      <c r="P35" s="4"/>
      <c r="Q35" s="4">
        <f t="shared" si="4"/>
        <v>0</v>
      </c>
      <c r="R35" s="4">
        <f t="shared" si="5"/>
        <v>0</v>
      </c>
      <c r="S35" s="4"/>
      <c r="T35" s="4"/>
      <c r="U35" s="4"/>
      <c r="V35" s="4">
        <f t="shared" si="7"/>
        <v>0</v>
      </c>
      <c r="W35" s="5" t="e">
        <f t="shared" si="12"/>
        <v>#DIV/0!</v>
      </c>
      <c r="X35" s="4">
        <f t="shared" si="8"/>
        <v>0</v>
      </c>
      <c r="Y35" s="4" t="e">
        <f t="shared" si="9"/>
        <v>#DIV/0!</v>
      </c>
    </row>
    <row r="36" spans="1:25" s="17" customFormat="1" ht="40.9" customHeight="1" x14ac:dyDescent="0.2">
      <c r="A36" s="78" t="s">
        <v>48</v>
      </c>
      <c r="B36" s="2" t="s">
        <v>5</v>
      </c>
      <c r="C36" s="22" t="s">
        <v>49</v>
      </c>
      <c r="D36" s="4">
        <f>+D37+D38</f>
        <v>42630000</v>
      </c>
      <c r="E36" s="4">
        <f t="shared" ref="E36:L36" si="35">+E37+E38</f>
        <v>0</v>
      </c>
      <c r="F36" s="4">
        <f t="shared" si="35"/>
        <v>0</v>
      </c>
      <c r="G36" s="4">
        <f t="shared" si="35"/>
        <v>10862153.869999999</v>
      </c>
      <c r="H36" s="4">
        <f t="shared" si="35"/>
        <v>10862153.869999999</v>
      </c>
      <c r="I36" s="4">
        <f t="shared" si="35"/>
        <v>0</v>
      </c>
      <c r="J36" s="4">
        <f t="shared" si="35"/>
        <v>0</v>
      </c>
      <c r="K36" s="4">
        <f t="shared" si="35"/>
        <v>0</v>
      </c>
      <c r="L36" s="4">
        <f t="shared" si="35"/>
        <v>0</v>
      </c>
      <c r="M36" s="4">
        <f t="shared" si="2"/>
        <v>10862153.869999999</v>
      </c>
      <c r="N36" s="4">
        <f t="shared" ref="N36:P36" si="36">+N37+N38</f>
        <v>0</v>
      </c>
      <c r="O36" s="4">
        <f t="shared" si="36"/>
        <v>0</v>
      </c>
      <c r="P36" s="4">
        <f t="shared" si="36"/>
        <v>0</v>
      </c>
      <c r="Q36" s="4">
        <f t="shared" si="4"/>
        <v>0</v>
      </c>
      <c r="R36" s="4">
        <f t="shared" si="5"/>
        <v>10862153.869999999</v>
      </c>
      <c r="S36" s="4">
        <f t="shared" ref="S36:U36" si="37">+S37+S38</f>
        <v>0</v>
      </c>
      <c r="T36" s="4">
        <f t="shared" si="37"/>
        <v>0</v>
      </c>
      <c r="U36" s="4">
        <f t="shared" si="37"/>
        <v>0</v>
      </c>
      <c r="V36" s="4">
        <f t="shared" si="7"/>
        <v>10862153.869999999</v>
      </c>
      <c r="W36" s="5">
        <f t="shared" si="12"/>
        <v>25.48007006802721</v>
      </c>
      <c r="X36" s="4">
        <f t="shared" si="8"/>
        <v>-31767846.130000003</v>
      </c>
      <c r="Y36" s="4">
        <f t="shared" si="9"/>
        <v>25.48007006802721</v>
      </c>
    </row>
    <row r="37" spans="1:25" s="17" customFormat="1" ht="51" x14ac:dyDescent="0.2">
      <c r="A37" s="78" t="s">
        <v>50</v>
      </c>
      <c r="B37" s="2" t="s">
        <v>12</v>
      </c>
      <c r="C37" s="22" t="s">
        <v>51</v>
      </c>
      <c r="D37" s="4">
        <v>42630000</v>
      </c>
      <c r="E37" s="4"/>
      <c r="F37" s="4"/>
      <c r="G37" s="4">
        <v>10862153.869999999</v>
      </c>
      <c r="H37" s="4">
        <f>E37+F37+G37</f>
        <v>10862153.869999999</v>
      </c>
      <c r="I37" s="4"/>
      <c r="J37" s="4"/>
      <c r="K37" s="4"/>
      <c r="L37" s="4">
        <f>I37+J37+K37</f>
        <v>0</v>
      </c>
      <c r="M37" s="4">
        <f t="shared" si="2"/>
        <v>10862153.869999999</v>
      </c>
      <c r="N37" s="4"/>
      <c r="O37" s="4"/>
      <c r="P37" s="4"/>
      <c r="Q37" s="4">
        <f t="shared" si="4"/>
        <v>0</v>
      </c>
      <c r="R37" s="4">
        <f t="shared" si="5"/>
        <v>10862153.869999999</v>
      </c>
      <c r="S37" s="4"/>
      <c r="T37" s="4"/>
      <c r="U37" s="4"/>
      <c r="V37" s="4">
        <f t="shared" si="7"/>
        <v>10862153.869999999</v>
      </c>
      <c r="W37" s="5">
        <f t="shared" si="12"/>
        <v>25.48007006802721</v>
      </c>
      <c r="X37" s="4">
        <f t="shared" si="8"/>
        <v>-31767846.130000003</v>
      </c>
      <c r="Y37" s="4">
        <f t="shared" si="9"/>
        <v>25.48007006802721</v>
      </c>
    </row>
    <row r="38" spans="1:25" s="17" customFormat="1" ht="38.25" hidden="1" x14ac:dyDescent="0.2">
      <c r="A38" s="21" t="s">
        <v>423</v>
      </c>
      <c r="B38" s="2" t="s">
        <v>12</v>
      </c>
      <c r="C38" s="22" t="s">
        <v>358</v>
      </c>
      <c r="D38" s="4"/>
      <c r="E38" s="4"/>
      <c r="F38" s="4"/>
      <c r="G38" s="4"/>
      <c r="H38" s="4">
        <f>E38+F38+G38</f>
        <v>0</v>
      </c>
      <c r="I38" s="4">
        <v>0</v>
      </c>
      <c r="J38" s="4">
        <v>0</v>
      </c>
      <c r="K38" s="4">
        <v>0</v>
      </c>
      <c r="L38" s="4">
        <f>I38+J38+K38</f>
        <v>0</v>
      </c>
      <c r="M38" s="4">
        <f t="shared" si="2"/>
        <v>0</v>
      </c>
      <c r="N38" s="4">
        <v>0</v>
      </c>
      <c r="O38" s="4">
        <v>0</v>
      </c>
      <c r="P38" s="4">
        <v>0</v>
      </c>
      <c r="Q38" s="4">
        <f t="shared" si="4"/>
        <v>0</v>
      </c>
      <c r="R38" s="4">
        <f t="shared" si="5"/>
        <v>0</v>
      </c>
      <c r="S38" s="4">
        <v>0</v>
      </c>
      <c r="T38" s="4">
        <v>0</v>
      </c>
      <c r="U38" s="4">
        <v>0</v>
      </c>
      <c r="V38" s="4">
        <f t="shared" si="7"/>
        <v>0</v>
      </c>
      <c r="W38" s="5" t="e">
        <f t="shared" si="12"/>
        <v>#DIV/0!</v>
      </c>
      <c r="X38" s="4">
        <f t="shared" si="8"/>
        <v>0</v>
      </c>
      <c r="Y38" s="4" t="e">
        <f t="shared" si="9"/>
        <v>#DIV/0!</v>
      </c>
    </row>
    <row r="39" spans="1:25" s="71" customFormat="1" ht="44.25" hidden="1" customHeight="1" x14ac:dyDescent="0.2">
      <c r="A39" s="72"/>
      <c r="B39" s="2"/>
      <c r="C39" s="22"/>
      <c r="D39" s="4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4"/>
      <c r="W39" s="5" t="e">
        <f t="shared" si="12"/>
        <v>#DIV/0!</v>
      </c>
      <c r="X39" s="4">
        <f t="shared" si="8"/>
        <v>0</v>
      </c>
      <c r="Y39" s="4">
        <v>0</v>
      </c>
    </row>
    <row r="40" spans="1:25" s="17" customFormat="1" ht="27.6" customHeight="1" x14ac:dyDescent="0.2">
      <c r="A40" s="78" t="s">
        <v>424</v>
      </c>
      <c r="B40" s="2" t="s">
        <v>12</v>
      </c>
      <c r="C40" s="18" t="s">
        <v>425</v>
      </c>
      <c r="D40" s="4">
        <v>0</v>
      </c>
      <c r="E40" s="4"/>
      <c r="F40" s="4"/>
      <c r="G40" s="4">
        <v>70003.7</v>
      </c>
      <c r="H40" s="4">
        <f>E40+F40+G40</f>
        <v>70003.7</v>
      </c>
      <c r="I40" s="4">
        <v>0</v>
      </c>
      <c r="J40" s="4">
        <v>0</v>
      </c>
      <c r="K40" s="4">
        <v>0</v>
      </c>
      <c r="L40" s="4">
        <f>I40+J40+K40</f>
        <v>0</v>
      </c>
      <c r="M40" s="4">
        <f t="shared" si="2"/>
        <v>70003.7</v>
      </c>
      <c r="N40" s="4"/>
      <c r="O40" s="4"/>
      <c r="P40" s="4"/>
      <c r="Q40" s="4">
        <f t="shared" si="4"/>
        <v>0</v>
      </c>
      <c r="R40" s="4">
        <f t="shared" si="5"/>
        <v>70003.7</v>
      </c>
      <c r="S40" s="4"/>
      <c r="T40" s="4"/>
      <c r="U40" s="4"/>
      <c r="V40" s="4">
        <f t="shared" si="7"/>
        <v>70003.7</v>
      </c>
      <c r="W40" s="5">
        <v>0</v>
      </c>
      <c r="X40" s="4">
        <f t="shared" si="8"/>
        <v>70003.7</v>
      </c>
      <c r="Y40" s="4" t="e">
        <f t="shared" si="9"/>
        <v>#DIV/0!</v>
      </c>
    </row>
    <row r="41" spans="1:25" s="17" customFormat="1" ht="25.5" x14ac:dyDescent="0.2">
      <c r="A41" s="78" t="s">
        <v>52</v>
      </c>
      <c r="B41" s="2" t="s">
        <v>5</v>
      </c>
      <c r="C41" s="3" t="s">
        <v>53</v>
      </c>
      <c r="D41" s="4">
        <f t="shared" ref="D41:E41" si="38">+D42+D43</f>
        <v>305878.55</v>
      </c>
      <c r="E41" s="4">
        <f t="shared" si="38"/>
        <v>0</v>
      </c>
      <c r="F41" s="4">
        <f>+F42+F43</f>
        <v>0</v>
      </c>
      <c r="G41" s="4">
        <f t="shared" ref="G41:I41" si="39">+G42+G43</f>
        <v>241185.38</v>
      </c>
      <c r="H41" s="4">
        <f t="shared" si="39"/>
        <v>241185.38</v>
      </c>
      <c r="I41" s="4">
        <f t="shared" si="39"/>
        <v>0</v>
      </c>
      <c r="J41" s="4">
        <f>+J42+J43</f>
        <v>0</v>
      </c>
      <c r="K41" s="4">
        <f t="shared" ref="K41:L41" si="40">+K42+K43</f>
        <v>0</v>
      </c>
      <c r="L41" s="4">
        <f t="shared" si="40"/>
        <v>0</v>
      </c>
      <c r="M41" s="4">
        <f t="shared" si="2"/>
        <v>241185.38</v>
      </c>
      <c r="N41" s="4">
        <f t="shared" ref="N41:P41" si="41">+N42+N43</f>
        <v>0</v>
      </c>
      <c r="O41" s="4">
        <f t="shared" si="41"/>
        <v>0</v>
      </c>
      <c r="P41" s="4">
        <f t="shared" si="41"/>
        <v>0</v>
      </c>
      <c r="Q41" s="4">
        <f t="shared" si="4"/>
        <v>0</v>
      </c>
      <c r="R41" s="4">
        <f t="shared" si="5"/>
        <v>241185.38</v>
      </c>
      <c r="S41" s="4">
        <f t="shared" ref="S41:U41" si="42">+S42+S43</f>
        <v>0</v>
      </c>
      <c r="T41" s="4">
        <f t="shared" si="42"/>
        <v>0</v>
      </c>
      <c r="U41" s="4">
        <f t="shared" si="42"/>
        <v>0</v>
      </c>
      <c r="V41" s="4">
        <f t="shared" si="7"/>
        <v>241185.38</v>
      </c>
      <c r="W41" s="5">
        <f t="shared" si="12"/>
        <v>78.850046856832563</v>
      </c>
      <c r="X41" s="4">
        <f t="shared" si="8"/>
        <v>-64693.169999999984</v>
      </c>
      <c r="Y41" s="4">
        <f t="shared" si="9"/>
        <v>78.850046856832563</v>
      </c>
    </row>
    <row r="42" spans="1:25" s="17" customFormat="1" ht="25.5" x14ac:dyDescent="0.2">
      <c r="A42" s="78" t="s">
        <v>52</v>
      </c>
      <c r="B42" s="2" t="s">
        <v>12</v>
      </c>
      <c r="C42" s="3" t="s">
        <v>54</v>
      </c>
      <c r="D42" s="4">
        <v>305813.67</v>
      </c>
      <c r="E42" s="4"/>
      <c r="F42" s="4"/>
      <c r="G42" s="4">
        <v>241120.5</v>
      </c>
      <c r="H42" s="4">
        <f>E42+F42+G42</f>
        <v>241120.5</v>
      </c>
      <c r="I42" s="4"/>
      <c r="J42" s="4"/>
      <c r="K42" s="4"/>
      <c r="L42" s="4">
        <f>I42+J42+K42</f>
        <v>0</v>
      </c>
      <c r="M42" s="4">
        <f t="shared" si="2"/>
        <v>241120.5</v>
      </c>
      <c r="N42" s="4"/>
      <c r="O42" s="4"/>
      <c r="P42" s="4"/>
      <c r="Q42" s="4">
        <f t="shared" si="4"/>
        <v>0</v>
      </c>
      <c r="R42" s="4">
        <f t="shared" si="5"/>
        <v>241120.5</v>
      </c>
      <c r="S42" s="4"/>
      <c r="T42" s="4"/>
      <c r="U42" s="4"/>
      <c r="V42" s="4">
        <f t="shared" si="7"/>
        <v>241120.5</v>
      </c>
      <c r="W42" s="5">
        <f t="shared" si="12"/>
        <v>78.845559781549341</v>
      </c>
      <c r="X42" s="4">
        <f t="shared" si="8"/>
        <v>-64693.169999999984</v>
      </c>
      <c r="Y42" s="4">
        <f t="shared" si="9"/>
        <v>78.845559781549341</v>
      </c>
    </row>
    <row r="43" spans="1:25" s="17" customFormat="1" ht="38.25" x14ac:dyDescent="0.2">
      <c r="A43" s="78" t="s">
        <v>426</v>
      </c>
      <c r="B43" s="2" t="s">
        <v>12</v>
      </c>
      <c r="C43" s="3" t="s">
        <v>507</v>
      </c>
      <c r="D43" s="4">
        <v>64.88</v>
      </c>
      <c r="E43" s="4">
        <v>0</v>
      </c>
      <c r="F43" s="4"/>
      <c r="G43" s="4">
        <v>64.88</v>
      </c>
      <c r="H43" s="4">
        <f>E43+F43+G43</f>
        <v>64.88</v>
      </c>
      <c r="I43" s="4">
        <v>0</v>
      </c>
      <c r="J43" s="4">
        <v>0</v>
      </c>
      <c r="K43" s="4"/>
      <c r="L43" s="4">
        <f>I43+J43+K43</f>
        <v>0</v>
      </c>
      <c r="M43" s="4">
        <f t="shared" si="2"/>
        <v>64.88</v>
      </c>
      <c r="N43" s="4"/>
      <c r="O43" s="4"/>
      <c r="P43" s="4"/>
      <c r="Q43" s="4">
        <f t="shared" si="4"/>
        <v>0</v>
      </c>
      <c r="R43" s="4">
        <f t="shared" si="5"/>
        <v>64.88</v>
      </c>
      <c r="S43" s="4"/>
      <c r="T43" s="4"/>
      <c r="U43" s="4"/>
      <c r="V43" s="4">
        <f t="shared" si="7"/>
        <v>64.88</v>
      </c>
      <c r="W43" s="5">
        <f t="shared" si="12"/>
        <v>100</v>
      </c>
      <c r="X43" s="4">
        <f t="shared" si="8"/>
        <v>0</v>
      </c>
      <c r="Y43" s="4">
        <f t="shared" si="9"/>
        <v>100</v>
      </c>
    </row>
    <row r="44" spans="1:25" s="17" customFormat="1" ht="13.9" customHeight="1" x14ac:dyDescent="0.2">
      <c r="A44" s="78" t="s">
        <v>55</v>
      </c>
      <c r="B44" s="2" t="s">
        <v>5</v>
      </c>
      <c r="C44" s="23" t="s">
        <v>56</v>
      </c>
      <c r="D44" s="4">
        <f t="shared" ref="D44:P44" si="43">+D45</f>
        <v>0</v>
      </c>
      <c r="E44" s="4">
        <f t="shared" si="43"/>
        <v>0</v>
      </c>
      <c r="F44" s="4">
        <f t="shared" si="43"/>
        <v>0</v>
      </c>
      <c r="G44" s="4">
        <f t="shared" si="43"/>
        <v>18746</v>
      </c>
      <c r="H44" s="4">
        <f t="shared" si="43"/>
        <v>18746</v>
      </c>
      <c r="I44" s="4">
        <f t="shared" si="43"/>
        <v>0</v>
      </c>
      <c r="J44" s="4">
        <f t="shared" si="43"/>
        <v>0</v>
      </c>
      <c r="K44" s="4">
        <f t="shared" si="43"/>
        <v>0</v>
      </c>
      <c r="L44" s="4">
        <f t="shared" si="43"/>
        <v>0</v>
      </c>
      <c r="M44" s="4">
        <f t="shared" si="2"/>
        <v>18746</v>
      </c>
      <c r="N44" s="4">
        <f t="shared" si="43"/>
        <v>0</v>
      </c>
      <c r="O44" s="4">
        <f t="shared" si="43"/>
        <v>0</v>
      </c>
      <c r="P44" s="4">
        <f t="shared" si="43"/>
        <v>0</v>
      </c>
      <c r="Q44" s="4">
        <f t="shared" si="4"/>
        <v>0</v>
      </c>
      <c r="R44" s="4">
        <f t="shared" si="5"/>
        <v>18746</v>
      </c>
      <c r="S44" s="4">
        <f t="shared" ref="S44:U44" si="44">+S45</f>
        <v>0</v>
      </c>
      <c r="T44" s="4">
        <f t="shared" si="44"/>
        <v>0</v>
      </c>
      <c r="U44" s="4">
        <f t="shared" si="44"/>
        <v>0</v>
      </c>
      <c r="V44" s="4">
        <f t="shared" si="7"/>
        <v>18746</v>
      </c>
      <c r="W44" s="5">
        <v>0</v>
      </c>
      <c r="X44" s="4">
        <f t="shared" si="8"/>
        <v>18746</v>
      </c>
      <c r="Y44" s="4" t="e">
        <f t="shared" si="9"/>
        <v>#DIV/0!</v>
      </c>
    </row>
    <row r="45" spans="1:25" s="17" customFormat="1" ht="13.9" customHeight="1" x14ac:dyDescent="0.2">
      <c r="A45" s="78" t="s">
        <v>55</v>
      </c>
      <c r="B45" s="2" t="s">
        <v>12</v>
      </c>
      <c r="C45" s="23" t="s">
        <v>57</v>
      </c>
      <c r="D45" s="4">
        <v>0</v>
      </c>
      <c r="E45" s="4">
        <v>0</v>
      </c>
      <c r="F45" s="4">
        <v>0</v>
      </c>
      <c r="G45" s="4">
        <v>18746</v>
      </c>
      <c r="H45" s="4">
        <f>E45+F45+G45</f>
        <v>18746</v>
      </c>
      <c r="I45" s="4">
        <v>0</v>
      </c>
      <c r="J45" s="4">
        <v>0</v>
      </c>
      <c r="K45" s="4"/>
      <c r="L45" s="4">
        <f>I45+J45+K45</f>
        <v>0</v>
      </c>
      <c r="M45" s="4">
        <f t="shared" si="2"/>
        <v>18746</v>
      </c>
      <c r="N45" s="4">
        <v>0</v>
      </c>
      <c r="O45" s="4">
        <v>0</v>
      </c>
      <c r="P45" s="4">
        <v>0</v>
      </c>
      <c r="Q45" s="4">
        <f t="shared" si="4"/>
        <v>0</v>
      </c>
      <c r="R45" s="4">
        <f t="shared" si="5"/>
        <v>18746</v>
      </c>
      <c r="S45" s="4">
        <v>0</v>
      </c>
      <c r="T45" s="4">
        <v>0</v>
      </c>
      <c r="U45" s="4"/>
      <c r="V45" s="4">
        <f t="shared" si="7"/>
        <v>18746</v>
      </c>
      <c r="W45" s="5">
        <v>0</v>
      </c>
      <c r="X45" s="4">
        <f t="shared" si="8"/>
        <v>18746</v>
      </c>
      <c r="Y45" s="4" t="e">
        <f t="shared" si="9"/>
        <v>#DIV/0!</v>
      </c>
    </row>
    <row r="46" spans="1:25" s="17" customFormat="1" ht="25.9" customHeight="1" x14ac:dyDescent="0.2">
      <c r="A46" s="78" t="s">
        <v>58</v>
      </c>
      <c r="B46" s="2" t="s">
        <v>5</v>
      </c>
      <c r="C46" s="23" t="s">
        <v>59</v>
      </c>
      <c r="D46" s="4">
        <f t="shared" ref="D46:P46" si="45">+D47</f>
        <v>21200000</v>
      </c>
      <c r="E46" s="4">
        <f t="shared" si="45"/>
        <v>0</v>
      </c>
      <c r="F46" s="4">
        <f t="shared" si="45"/>
        <v>0</v>
      </c>
      <c r="G46" s="4">
        <f t="shared" si="45"/>
        <v>7656513.1299999999</v>
      </c>
      <c r="H46" s="4">
        <f t="shared" si="45"/>
        <v>7656513.1299999999</v>
      </c>
      <c r="I46" s="4">
        <f t="shared" si="45"/>
        <v>0</v>
      </c>
      <c r="J46" s="4">
        <f t="shared" si="45"/>
        <v>0</v>
      </c>
      <c r="K46" s="4">
        <f t="shared" si="45"/>
        <v>0</v>
      </c>
      <c r="L46" s="4">
        <f t="shared" si="45"/>
        <v>0</v>
      </c>
      <c r="M46" s="4">
        <f t="shared" si="2"/>
        <v>7656513.1299999999</v>
      </c>
      <c r="N46" s="4">
        <f t="shared" si="45"/>
        <v>0</v>
      </c>
      <c r="O46" s="4">
        <f t="shared" si="45"/>
        <v>0</v>
      </c>
      <c r="P46" s="4">
        <f t="shared" si="45"/>
        <v>0</v>
      </c>
      <c r="Q46" s="4">
        <f t="shared" si="4"/>
        <v>0</v>
      </c>
      <c r="R46" s="4">
        <f t="shared" si="5"/>
        <v>7656513.1299999999</v>
      </c>
      <c r="S46" s="4">
        <f t="shared" ref="S46:U46" si="46">+S47</f>
        <v>0</v>
      </c>
      <c r="T46" s="4">
        <f t="shared" si="46"/>
        <v>0</v>
      </c>
      <c r="U46" s="4">
        <f t="shared" si="46"/>
        <v>0</v>
      </c>
      <c r="V46" s="4">
        <f t="shared" si="7"/>
        <v>7656513.1299999999</v>
      </c>
      <c r="W46" s="5">
        <f t="shared" si="12"/>
        <v>36.11562797169811</v>
      </c>
      <c r="X46" s="4">
        <f t="shared" si="8"/>
        <v>-13543486.870000001</v>
      </c>
      <c r="Y46" s="4">
        <f t="shared" si="9"/>
        <v>36.11562797169811</v>
      </c>
    </row>
    <row r="47" spans="1:25" s="17" customFormat="1" ht="24" customHeight="1" x14ac:dyDescent="0.2">
      <c r="A47" s="78" t="s">
        <v>60</v>
      </c>
      <c r="B47" s="2" t="s">
        <v>12</v>
      </c>
      <c r="C47" s="23" t="s">
        <v>61</v>
      </c>
      <c r="D47" s="4">
        <v>21200000</v>
      </c>
      <c r="E47" s="4"/>
      <c r="F47" s="4"/>
      <c r="G47" s="4">
        <v>7656513.1299999999</v>
      </c>
      <c r="H47" s="4">
        <f>E47+F47+G47</f>
        <v>7656513.1299999999</v>
      </c>
      <c r="I47" s="4"/>
      <c r="J47" s="4"/>
      <c r="K47" s="4"/>
      <c r="L47" s="4">
        <f>I47+J47+K47</f>
        <v>0</v>
      </c>
      <c r="M47" s="4">
        <f t="shared" si="2"/>
        <v>7656513.1299999999</v>
      </c>
      <c r="N47" s="4"/>
      <c r="O47" s="4"/>
      <c r="P47" s="4"/>
      <c r="Q47" s="4">
        <f t="shared" si="4"/>
        <v>0</v>
      </c>
      <c r="R47" s="4">
        <f t="shared" si="5"/>
        <v>7656513.1299999999</v>
      </c>
      <c r="S47" s="4"/>
      <c r="T47" s="4"/>
      <c r="U47" s="4"/>
      <c r="V47" s="4">
        <f t="shared" si="7"/>
        <v>7656513.1299999999</v>
      </c>
      <c r="W47" s="5">
        <f t="shared" si="12"/>
        <v>36.11562797169811</v>
      </c>
      <c r="X47" s="4">
        <f t="shared" si="8"/>
        <v>-13543486.870000001</v>
      </c>
      <c r="Y47" s="4">
        <f t="shared" si="9"/>
        <v>36.11562797169811</v>
      </c>
    </row>
    <row r="48" spans="1:25" s="17" customFormat="1" ht="12.75" x14ac:dyDescent="0.2">
      <c r="A48" s="1" t="s">
        <v>62</v>
      </c>
      <c r="B48" s="2" t="s">
        <v>5</v>
      </c>
      <c r="C48" s="3" t="s">
        <v>63</v>
      </c>
      <c r="D48" s="4">
        <f t="shared" ref="D48:L48" si="47">+D49+D51</f>
        <v>72910000</v>
      </c>
      <c r="E48" s="4">
        <f t="shared" si="47"/>
        <v>0</v>
      </c>
      <c r="F48" s="4">
        <f t="shared" si="47"/>
        <v>0</v>
      </c>
      <c r="G48" s="4">
        <f t="shared" si="47"/>
        <v>11109759.690000001</v>
      </c>
      <c r="H48" s="4">
        <f t="shared" si="47"/>
        <v>11109759.690000001</v>
      </c>
      <c r="I48" s="4">
        <f t="shared" si="47"/>
        <v>0</v>
      </c>
      <c r="J48" s="4">
        <f t="shared" si="47"/>
        <v>0</v>
      </c>
      <c r="K48" s="4">
        <f t="shared" si="47"/>
        <v>0</v>
      </c>
      <c r="L48" s="4">
        <f t="shared" si="47"/>
        <v>0</v>
      </c>
      <c r="M48" s="4">
        <f t="shared" si="2"/>
        <v>11109759.690000001</v>
      </c>
      <c r="N48" s="4">
        <f t="shared" ref="N48:P48" si="48">+N49+N51</f>
        <v>0</v>
      </c>
      <c r="O48" s="4">
        <f t="shared" si="48"/>
        <v>0</v>
      </c>
      <c r="P48" s="4">
        <f t="shared" si="48"/>
        <v>0</v>
      </c>
      <c r="Q48" s="4">
        <f t="shared" si="4"/>
        <v>0</v>
      </c>
      <c r="R48" s="4">
        <f t="shared" si="5"/>
        <v>11109759.690000001</v>
      </c>
      <c r="S48" s="4">
        <f t="shared" ref="S48:U48" si="49">+S49+S51</f>
        <v>0</v>
      </c>
      <c r="T48" s="4">
        <f t="shared" si="49"/>
        <v>0</v>
      </c>
      <c r="U48" s="4">
        <f t="shared" si="49"/>
        <v>0</v>
      </c>
      <c r="V48" s="4">
        <f t="shared" si="7"/>
        <v>11109759.690000001</v>
      </c>
      <c r="W48" s="5">
        <f t="shared" si="12"/>
        <v>15.237635015772872</v>
      </c>
      <c r="X48" s="4">
        <f t="shared" si="8"/>
        <v>-61800240.310000002</v>
      </c>
      <c r="Y48" s="4">
        <f t="shared" si="9"/>
        <v>15.237635015772872</v>
      </c>
    </row>
    <row r="49" spans="1:26" s="17" customFormat="1" ht="12.75" x14ac:dyDescent="0.2">
      <c r="A49" s="78" t="s">
        <v>64</v>
      </c>
      <c r="B49" s="2" t="s">
        <v>5</v>
      </c>
      <c r="C49" s="3" t="s">
        <v>65</v>
      </c>
      <c r="D49" s="4">
        <f t="shared" ref="D49:P49" si="50">+D50</f>
        <v>12050000</v>
      </c>
      <c r="E49" s="4">
        <f t="shared" si="50"/>
        <v>0</v>
      </c>
      <c r="F49" s="4">
        <f t="shared" si="50"/>
        <v>0</v>
      </c>
      <c r="G49" s="4">
        <f t="shared" si="50"/>
        <v>1758161.09</v>
      </c>
      <c r="H49" s="4">
        <f t="shared" si="50"/>
        <v>1758161.09</v>
      </c>
      <c r="I49" s="4">
        <f t="shared" si="50"/>
        <v>0</v>
      </c>
      <c r="J49" s="4">
        <f t="shared" si="50"/>
        <v>0</v>
      </c>
      <c r="K49" s="4">
        <f t="shared" si="50"/>
        <v>0</v>
      </c>
      <c r="L49" s="4">
        <f t="shared" si="50"/>
        <v>0</v>
      </c>
      <c r="M49" s="4">
        <f t="shared" si="2"/>
        <v>1758161.09</v>
      </c>
      <c r="N49" s="4">
        <f t="shared" si="50"/>
        <v>0</v>
      </c>
      <c r="O49" s="4">
        <f t="shared" si="50"/>
        <v>0</v>
      </c>
      <c r="P49" s="4">
        <f t="shared" si="50"/>
        <v>0</v>
      </c>
      <c r="Q49" s="4">
        <f t="shared" si="4"/>
        <v>0</v>
      </c>
      <c r="R49" s="4">
        <f t="shared" si="5"/>
        <v>1758161.09</v>
      </c>
      <c r="S49" s="4">
        <f t="shared" ref="S49:U49" si="51">+S50</f>
        <v>0</v>
      </c>
      <c r="T49" s="4">
        <f t="shared" si="51"/>
        <v>0</v>
      </c>
      <c r="U49" s="4">
        <f t="shared" si="51"/>
        <v>0</v>
      </c>
      <c r="V49" s="4">
        <f t="shared" si="7"/>
        <v>1758161.09</v>
      </c>
      <c r="W49" s="5">
        <f t="shared" si="12"/>
        <v>14.59054846473029</v>
      </c>
      <c r="X49" s="4">
        <f t="shared" si="8"/>
        <v>-10291838.91</v>
      </c>
      <c r="Y49" s="4">
        <f t="shared" si="9"/>
        <v>14.59054846473029</v>
      </c>
    </row>
    <row r="50" spans="1:26" s="17" customFormat="1" ht="38.25" x14ac:dyDescent="0.2">
      <c r="A50" s="78" t="s">
        <v>66</v>
      </c>
      <c r="B50" s="2" t="s">
        <v>12</v>
      </c>
      <c r="C50" s="3" t="s">
        <v>67</v>
      </c>
      <c r="D50" s="4">
        <v>12050000</v>
      </c>
      <c r="E50" s="4"/>
      <c r="F50" s="4"/>
      <c r="G50" s="4">
        <v>1758161.09</v>
      </c>
      <c r="H50" s="4">
        <f>E50+F50+G50</f>
        <v>1758161.09</v>
      </c>
      <c r="I50" s="4"/>
      <c r="J50" s="4"/>
      <c r="K50" s="4"/>
      <c r="L50" s="4">
        <f>I50+J50+K50</f>
        <v>0</v>
      </c>
      <c r="M50" s="4">
        <f t="shared" si="2"/>
        <v>1758161.09</v>
      </c>
      <c r="N50" s="4"/>
      <c r="O50" s="4"/>
      <c r="P50" s="4"/>
      <c r="Q50" s="4">
        <f t="shared" si="4"/>
        <v>0</v>
      </c>
      <c r="R50" s="4">
        <f t="shared" si="5"/>
        <v>1758161.09</v>
      </c>
      <c r="S50" s="4"/>
      <c r="T50" s="4"/>
      <c r="U50" s="4"/>
      <c r="V50" s="4">
        <f t="shared" si="7"/>
        <v>1758161.09</v>
      </c>
      <c r="W50" s="5">
        <f t="shared" si="12"/>
        <v>14.59054846473029</v>
      </c>
      <c r="X50" s="4">
        <f t="shared" si="8"/>
        <v>-10291838.91</v>
      </c>
      <c r="Y50" s="4">
        <f t="shared" si="9"/>
        <v>14.59054846473029</v>
      </c>
    </row>
    <row r="51" spans="1:26" s="17" customFormat="1" ht="12.75" x14ac:dyDescent="0.2">
      <c r="A51" s="78" t="s">
        <v>68</v>
      </c>
      <c r="B51" s="2" t="s">
        <v>5</v>
      </c>
      <c r="C51" s="2" t="s">
        <v>69</v>
      </c>
      <c r="D51" s="4">
        <f t="shared" ref="D51:L51" si="52">+D52+D54</f>
        <v>60860000</v>
      </c>
      <c r="E51" s="4">
        <f t="shared" si="52"/>
        <v>0</v>
      </c>
      <c r="F51" s="4">
        <f t="shared" si="52"/>
        <v>0</v>
      </c>
      <c r="G51" s="4">
        <f t="shared" si="52"/>
        <v>9351598.6000000015</v>
      </c>
      <c r="H51" s="4">
        <f t="shared" si="52"/>
        <v>9351598.6000000015</v>
      </c>
      <c r="I51" s="4">
        <f t="shared" si="52"/>
        <v>0</v>
      </c>
      <c r="J51" s="4">
        <f t="shared" si="52"/>
        <v>0</v>
      </c>
      <c r="K51" s="4">
        <f t="shared" si="52"/>
        <v>0</v>
      </c>
      <c r="L51" s="4">
        <f t="shared" si="52"/>
        <v>0</v>
      </c>
      <c r="M51" s="4">
        <f t="shared" si="2"/>
        <v>9351598.6000000015</v>
      </c>
      <c r="N51" s="4">
        <f t="shared" ref="N51:P51" si="53">+N52+N54</f>
        <v>0</v>
      </c>
      <c r="O51" s="4">
        <f t="shared" si="53"/>
        <v>0</v>
      </c>
      <c r="P51" s="4">
        <f t="shared" si="53"/>
        <v>0</v>
      </c>
      <c r="Q51" s="4">
        <f t="shared" si="4"/>
        <v>0</v>
      </c>
      <c r="R51" s="4">
        <f t="shared" si="5"/>
        <v>9351598.6000000015</v>
      </c>
      <c r="S51" s="4">
        <f t="shared" ref="S51:U51" si="54">+S52+S54</f>
        <v>0</v>
      </c>
      <c r="T51" s="4">
        <f t="shared" si="54"/>
        <v>0</v>
      </c>
      <c r="U51" s="4">
        <f t="shared" si="54"/>
        <v>0</v>
      </c>
      <c r="V51" s="4">
        <f t="shared" si="7"/>
        <v>9351598.6000000015</v>
      </c>
      <c r="W51" s="5">
        <f t="shared" si="12"/>
        <v>15.365755175813344</v>
      </c>
      <c r="X51" s="4">
        <f t="shared" si="8"/>
        <v>-51508401.399999999</v>
      </c>
      <c r="Y51" s="4">
        <f t="shared" si="9"/>
        <v>15.365755175813344</v>
      </c>
    </row>
    <row r="52" spans="1:26" s="17" customFormat="1" ht="12.75" x14ac:dyDescent="0.2">
      <c r="A52" s="78" t="s">
        <v>70</v>
      </c>
      <c r="B52" s="2" t="s">
        <v>5</v>
      </c>
      <c r="C52" s="2" t="s">
        <v>71</v>
      </c>
      <c r="D52" s="4">
        <f t="shared" ref="D52:P52" si="55">+D53</f>
        <v>48805000</v>
      </c>
      <c r="E52" s="4">
        <f t="shared" si="55"/>
        <v>0</v>
      </c>
      <c r="F52" s="4">
        <f t="shared" si="55"/>
        <v>0</v>
      </c>
      <c r="G52" s="4">
        <f t="shared" si="55"/>
        <v>7709174.4800000004</v>
      </c>
      <c r="H52" s="4">
        <f t="shared" si="55"/>
        <v>7709174.4800000004</v>
      </c>
      <c r="I52" s="4">
        <f t="shared" si="55"/>
        <v>0</v>
      </c>
      <c r="J52" s="4">
        <f t="shared" si="55"/>
        <v>0</v>
      </c>
      <c r="K52" s="4">
        <f t="shared" si="55"/>
        <v>0</v>
      </c>
      <c r="L52" s="4">
        <f t="shared" si="55"/>
        <v>0</v>
      </c>
      <c r="M52" s="4">
        <f t="shared" si="55"/>
        <v>7709174.4800000004</v>
      </c>
      <c r="N52" s="4">
        <f t="shared" si="55"/>
        <v>0</v>
      </c>
      <c r="O52" s="4">
        <f t="shared" si="55"/>
        <v>0</v>
      </c>
      <c r="P52" s="4">
        <f t="shared" si="55"/>
        <v>0</v>
      </c>
      <c r="Q52" s="4">
        <f t="shared" si="4"/>
        <v>0</v>
      </c>
      <c r="R52" s="4">
        <f t="shared" si="5"/>
        <v>7709174.4800000004</v>
      </c>
      <c r="S52" s="4">
        <f t="shared" ref="S52:U52" si="56">+S53</f>
        <v>0</v>
      </c>
      <c r="T52" s="4">
        <f t="shared" si="56"/>
        <v>0</v>
      </c>
      <c r="U52" s="4">
        <f t="shared" si="56"/>
        <v>0</v>
      </c>
      <c r="V52" s="4">
        <f t="shared" si="7"/>
        <v>7709174.4800000004</v>
      </c>
      <c r="W52" s="5">
        <f t="shared" si="12"/>
        <v>15.795870259194755</v>
      </c>
      <c r="X52" s="4">
        <f t="shared" si="8"/>
        <v>-41095825.519999996</v>
      </c>
      <c r="Y52" s="4">
        <f t="shared" si="9"/>
        <v>15.795870259194755</v>
      </c>
    </row>
    <row r="53" spans="1:26" s="17" customFormat="1" ht="25.5" x14ac:dyDescent="0.2">
      <c r="A53" s="78" t="s">
        <v>72</v>
      </c>
      <c r="B53" s="2" t="s">
        <v>12</v>
      </c>
      <c r="C53" s="2" t="s">
        <v>73</v>
      </c>
      <c r="D53" s="4">
        <v>48805000</v>
      </c>
      <c r="E53" s="4"/>
      <c r="F53" s="4"/>
      <c r="G53" s="4">
        <v>7709174.4800000004</v>
      </c>
      <c r="H53" s="4">
        <f>E53+F53+G53</f>
        <v>7709174.4800000004</v>
      </c>
      <c r="I53" s="4"/>
      <c r="J53" s="4"/>
      <c r="K53" s="4"/>
      <c r="L53" s="4">
        <f>I53+J53+K53</f>
        <v>0</v>
      </c>
      <c r="M53" s="4">
        <f t="shared" si="2"/>
        <v>7709174.4800000004</v>
      </c>
      <c r="N53" s="4"/>
      <c r="O53" s="4"/>
      <c r="P53" s="4"/>
      <c r="Q53" s="4">
        <f t="shared" si="4"/>
        <v>0</v>
      </c>
      <c r="R53" s="4">
        <f t="shared" si="5"/>
        <v>7709174.4800000004</v>
      </c>
      <c r="S53" s="4"/>
      <c r="T53" s="4"/>
      <c r="U53" s="4"/>
      <c r="V53" s="4">
        <f t="shared" si="7"/>
        <v>7709174.4800000004</v>
      </c>
      <c r="W53" s="5">
        <f t="shared" si="12"/>
        <v>15.795870259194755</v>
      </c>
      <c r="X53" s="4">
        <f t="shared" si="8"/>
        <v>-41095825.519999996</v>
      </c>
      <c r="Y53" s="4">
        <f t="shared" si="9"/>
        <v>15.795870259194755</v>
      </c>
    </row>
    <row r="54" spans="1:26" s="17" customFormat="1" ht="12.75" x14ac:dyDescent="0.2">
      <c r="A54" s="78" t="s">
        <v>74</v>
      </c>
      <c r="B54" s="2" t="s">
        <v>5</v>
      </c>
      <c r="C54" s="2" t="s">
        <v>75</v>
      </c>
      <c r="D54" s="4">
        <f t="shared" ref="D54:P54" si="57">+D55</f>
        <v>12055000</v>
      </c>
      <c r="E54" s="4">
        <f t="shared" si="57"/>
        <v>0</v>
      </c>
      <c r="F54" s="4">
        <f t="shared" si="57"/>
        <v>0</v>
      </c>
      <c r="G54" s="4">
        <f t="shared" si="57"/>
        <v>1642424.12</v>
      </c>
      <c r="H54" s="4">
        <f t="shared" si="57"/>
        <v>1642424.12</v>
      </c>
      <c r="I54" s="4">
        <f t="shared" si="57"/>
        <v>0</v>
      </c>
      <c r="J54" s="4">
        <f t="shared" si="57"/>
        <v>0</v>
      </c>
      <c r="K54" s="4">
        <f t="shared" si="57"/>
        <v>0</v>
      </c>
      <c r="L54" s="4">
        <f t="shared" si="57"/>
        <v>0</v>
      </c>
      <c r="M54" s="4">
        <f t="shared" si="2"/>
        <v>1642424.12</v>
      </c>
      <c r="N54" s="4">
        <f t="shared" si="57"/>
        <v>0</v>
      </c>
      <c r="O54" s="4">
        <f t="shared" si="57"/>
        <v>0</v>
      </c>
      <c r="P54" s="4">
        <f t="shared" si="57"/>
        <v>0</v>
      </c>
      <c r="Q54" s="4">
        <f t="shared" si="4"/>
        <v>0</v>
      </c>
      <c r="R54" s="4">
        <f t="shared" si="5"/>
        <v>1642424.12</v>
      </c>
      <c r="S54" s="4">
        <f t="shared" ref="S54:U54" si="58">+S55</f>
        <v>0</v>
      </c>
      <c r="T54" s="4">
        <f t="shared" si="58"/>
        <v>0</v>
      </c>
      <c r="U54" s="4">
        <f t="shared" si="58"/>
        <v>0</v>
      </c>
      <c r="V54" s="4">
        <f t="shared" si="7"/>
        <v>1642424.12</v>
      </c>
      <c r="W54" s="5">
        <f t="shared" si="12"/>
        <v>13.624422397345501</v>
      </c>
      <c r="X54" s="4">
        <f t="shared" si="8"/>
        <v>-10412575.879999999</v>
      </c>
      <c r="Y54" s="4">
        <f t="shared" si="9"/>
        <v>13.624422397345501</v>
      </c>
    </row>
    <row r="55" spans="1:26" s="17" customFormat="1" ht="25.5" x14ac:dyDescent="0.2">
      <c r="A55" s="78" t="s">
        <v>76</v>
      </c>
      <c r="B55" s="2" t="s">
        <v>12</v>
      </c>
      <c r="C55" s="2" t="s">
        <v>77</v>
      </c>
      <c r="D55" s="4">
        <v>12055000</v>
      </c>
      <c r="E55" s="4"/>
      <c r="F55" s="4"/>
      <c r="G55" s="4">
        <v>1642424.12</v>
      </c>
      <c r="H55" s="4">
        <f>E55+F55+G55</f>
        <v>1642424.12</v>
      </c>
      <c r="I55" s="4"/>
      <c r="J55" s="4"/>
      <c r="K55" s="4"/>
      <c r="L55" s="4">
        <f>I55+J55+K55</f>
        <v>0</v>
      </c>
      <c r="M55" s="4">
        <f t="shared" si="2"/>
        <v>1642424.12</v>
      </c>
      <c r="N55" s="4"/>
      <c r="O55" s="4"/>
      <c r="P55" s="4"/>
      <c r="Q55" s="4">
        <f t="shared" si="4"/>
        <v>0</v>
      </c>
      <c r="R55" s="4">
        <f t="shared" si="5"/>
        <v>1642424.12</v>
      </c>
      <c r="S55" s="4"/>
      <c r="T55" s="4"/>
      <c r="U55" s="4"/>
      <c r="V55" s="4">
        <f t="shared" si="7"/>
        <v>1642424.12</v>
      </c>
      <c r="W55" s="5">
        <f t="shared" si="12"/>
        <v>13.624422397345501</v>
      </c>
      <c r="X55" s="4">
        <f t="shared" si="8"/>
        <v>-10412575.879999999</v>
      </c>
      <c r="Y55" s="4">
        <f t="shared" si="9"/>
        <v>13.624422397345501</v>
      </c>
    </row>
    <row r="56" spans="1:26" s="24" customFormat="1" ht="12.75" x14ac:dyDescent="0.2">
      <c r="A56" s="1" t="s">
        <v>78</v>
      </c>
      <c r="B56" s="8" t="s">
        <v>5</v>
      </c>
      <c r="C56" s="3" t="s">
        <v>79</v>
      </c>
      <c r="D56" s="4">
        <f t="shared" ref="D56:L56" si="59">+D57+D59</f>
        <v>15594000</v>
      </c>
      <c r="E56" s="4">
        <f t="shared" si="59"/>
        <v>0</v>
      </c>
      <c r="F56" s="4">
        <f t="shared" si="59"/>
        <v>0</v>
      </c>
      <c r="G56" s="4">
        <f t="shared" si="59"/>
        <v>4815570.4000000004</v>
      </c>
      <c r="H56" s="4">
        <f t="shared" si="59"/>
        <v>4815570.4000000004</v>
      </c>
      <c r="I56" s="4">
        <f t="shared" si="59"/>
        <v>0</v>
      </c>
      <c r="J56" s="4">
        <f t="shared" si="59"/>
        <v>0</v>
      </c>
      <c r="K56" s="4">
        <f t="shared" si="59"/>
        <v>0</v>
      </c>
      <c r="L56" s="4">
        <f t="shared" si="59"/>
        <v>0</v>
      </c>
      <c r="M56" s="4">
        <f t="shared" si="2"/>
        <v>4815570.4000000004</v>
      </c>
      <c r="N56" s="4">
        <f t="shared" ref="N56:P56" si="60">+N57+N59</f>
        <v>0</v>
      </c>
      <c r="O56" s="4">
        <f t="shared" si="60"/>
        <v>0</v>
      </c>
      <c r="P56" s="4">
        <f t="shared" si="60"/>
        <v>0</v>
      </c>
      <c r="Q56" s="4">
        <f t="shared" si="4"/>
        <v>0</v>
      </c>
      <c r="R56" s="4">
        <f t="shared" si="5"/>
        <v>4815570.4000000004</v>
      </c>
      <c r="S56" s="4">
        <f t="shared" ref="S56:U56" si="61">+S57+S59</f>
        <v>0</v>
      </c>
      <c r="T56" s="4">
        <f t="shared" si="61"/>
        <v>0</v>
      </c>
      <c r="U56" s="4">
        <f t="shared" si="61"/>
        <v>0</v>
      </c>
      <c r="V56" s="4">
        <f t="shared" si="7"/>
        <v>4815570.4000000004</v>
      </c>
      <c r="W56" s="5">
        <f t="shared" si="12"/>
        <v>30.880918301910992</v>
      </c>
      <c r="X56" s="4">
        <f t="shared" si="8"/>
        <v>-10778429.6</v>
      </c>
      <c r="Y56" s="4">
        <f t="shared" si="9"/>
        <v>30.880918301910992</v>
      </c>
    </row>
    <row r="57" spans="1:26" s="24" customFormat="1" ht="25.5" x14ac:dyDescent="0.2">
      <c r="A57" s="78" t="s">
        <v>80</v>
      </c>
      <c r="B57" s="2" t="s">
        <v>5</v>
      </c>
      <c r="C57" s="3" t="s">
        <v>81</v>
      </c>
      <c r="D57" s="4">
        <f t="shared" ref="D57:P57" si="62">+D58</f>
        <v>14400000</v>
      </c>
      <c r="E57" s="4">
        <f t="shared" si="62"/>
        <v>0</v>
      </c>
      <c r="F57" s="4">
        <f t="shared" si="62"/>
        <v>0</v>
      </c>
      <c r="G57" s="4">
        <f t="shared" si="62"/>
        <v>4518570.4000000004</v>
      </c>
      <c r="H57" s="4">
        <f t="shared" si="62"/>
        <v>4518570.4000000004</v>
      </c>
      <c r="I57" s="4">
        <f t="shared" si="62"/>
        <v>0</v>
      </c>
      <c r="J57" s="4">
        <f t="shared" si="62"/>
        <v>0</v>
      </c>
      <c r="K57" s="4">
        <f t="shared" si="62"/>
        <v>0</v>
      </c>
      <c r="L57" s="4">
        <f t="shared" si="62"/>
        <v>0</v>
      </c>
      <c r="M57" s="4">
        <f t="shared" si="2"/>
        <v>4518570.4000000004</v>
      </c>
      <c r="N57" s="4">
        <f t="shared" si="62"/>
        <v>0</v>
      </c>
      <c r="O57" s="4">
        <f t="shared" si="62"/>
        <v>0</v>
      </c>
      <c r="P57" s="4">
        <f t="shared" si="62"/>
        <v>0</v>
      </c>
      <c r="Q57" s="4">
        <f t="shared" si="4"/>
        <v>0</v>
      </c>
      <c r="R57" s="4">
        <f t="shared" si="5"/>
        <v>4518570.4000000004</v>
      </c>
      <c r="S57" s="4">
        <f t="shared" ref="S57:U57" si="63">+S58</f>
        <v>0</v>
      </c>
      <c r="T57" s="4">
        <f t="shared" si="63"/>
        <v>0</v>
      </c>
      <c r="U57" s="4">
        <f t="shared" si="63"/>
        <v>0</v>
      </c>
      <c r="V57" s="4">
        <f t="shared" si="7"/>
        <v>4518570.4000000004</v>
      </c>
      <c r="W57" s="5">
        <f t="shared" si="12"/>
        <v>31.378961111111114</v>
      </c>
      <c r="X57" s="4">
        <f t="shared" si="8"/>
        <v>-9881429.5999999996</v>
      </c>
      <c r="Y57" s="4">
        <f t="shared" si="9"/>
        <v>31.378961111111114</v>
      </c>
    </row>
    <row r="58" spans="1:26" s="17" customFormat="1" ht="38.25" x14ac:dyDescent="0.2">
      <c r="A58" s="78" t="s">
        <v>82</v>
      </c>
      <c r="B58" s="2" t="s">
        <v>12</v>
      </c>
      <c r="C58" s="3" t="s">
        <v>83</v>
      </c>
      <c r="D58" s="4">
        <v>14400000</v>
      </c>
      <c r="E58" s="4"/>
      <c r="F58" s="4"/>
      <c r="G58" s="4">
        <v>4518570.4000000004</v>
      </c>
      <c r="H58" s="4">
        <f>E58+F58+G58</f>
        <v>4518570.4000000004</v>
      </c>
      <c r="I58" s="4"/>
      <c r="J58" s="4"/>
      <c r="K58" s="4"/>
      <c r="L58" s="4">
        <f>I58+J58+K58</f>
        <v>0</v>
      </c>
      <c r="M58" s="4">
        <f t="shared" si="2"/>
        <v>4518570.4000000004</v>
      </c>
      <c r="N58" s="4"/>
      <c r="O58" s="4"/>
      <c r="P58" s="4"/>
      <c r="Q58" s="4">
        <f t="shared" si="4"/>
        <v>0</v>
      </c>
      <c r="R58" s="4">
        <f t="shared" si="5"/>
        <v>4518570.4000000004</v>
      </c>
      <c r="S58" s="4"/>
      <c r="T58" s="4"/>
      <c r="U58" s="4"/>
      <c r="V58" s="4">
        <f t="shared" si="7"/>
        <v>4518570.4000000004</v>
      </c>
      <c r="W58" s="5">
        <f t="shared" si="12"/>
        <v>31.378961111111114</v>
      </c>
      <c r="X58" s="4">
        <f t="shared" si="8"/>
        <v>-9881429.5999999996</v>
      </c>
      <c r="Y58" s="4">
        <f t="shared" si="9"/>
        <v>31.378961111111114</v>
      </c>
    </row>
    <row r="59" spans="1:26" s="17" customFormat="1" ht="25.5" x14ac:dyDescent="0.2">
      <c r="A59" s="78" t="s">
        <v>84</v>
      </c>
      <c r="B59" s="8" t="s">
        <v>5</v>
      </c>
      <c r="C59" s="3" t="s">
        <v>85</v>
      </c>
      <c r="D59" s="4">
        <f t="shared" ref="D59:G59" si="64">+D60+D62</f>
        <v>1194000</v>
      </c>
      <c r="E59" s="4">
        <f t="shared" si="64"/>
        <v>0</v>
      </c>
      <c r="F59" s="4">
        <f t="shared" si="64"/>
        <v>0</v>
      </c>
      <c r="G59" s="4">
        <f t="shared" si="64"/>
        <v>297000</v>
      </c>
      <c r="H59" s="4">
        <f>+H60+H62</f>
        <v>297000</v>
      </c>
      <c r="I59" s="4">
        <f t="shared" ref="I59:L59" si="65">+I60+I62</f>
        <v>0</v>
      </c>
      <c r="J59" s="4">
        <f t="shared" si="65"/>
        <v>0</v>
      </c>
      <c r="K59" s="4">
        <f t="shared" si="65"/>
        <v>0</v>
      </c>
      <c r="L59" s="4">
        <f t="shared" si="65"/>
        <v>0</v>
      </c>
      <c r="M59" s="4">
        <f t="shared" si="2"/>
        <v>297000</v>
      </c>
      <c r="N59" s="4">
        <f t="shared" ref="N59:P59" si="66">+N60+N62</f>
        <v>0</v>
      </c>
      <c r="O59" s="4">
        <f t="shared" si="66"/>
        <v>0</v>
      </c>
      <c r="P59" s="4">
        <f t="shared" si="66"/>
        <v>0</v>
      </c>
      <c r="Q59" s="4">
        <f t="shared" si="4"/>
        <v>0</v>
      </c>
      <c r="R59" s="4">
        <f t="shared" si="5"/>
        <v>297000</v>
      </c>
      <c r="S59" s="4">
        <f t="shared" ref="S59:U59" si="67">+S60+S62</f>
        <v>0</v>
      </c>
      <c r="T59" s="4">
        <f t="shared" si="67"/>
        <v>0</v>
      </c>
      <c r="U59" s="4">
        <f t="shared" si="67"/>
        <v>0</v>
      </c>
      <c r="V59" s="4">
        <f t="shared" si="7"/>
        <v>297000</v>
      </c>
      <c r="W59" s="5">
        <f t="shared" si="12"/>
        <v>24.874371859296481</v>
      </c>
      <c r="X59" s="4">
        <f t="shared" si="8"/>
        <v>-897000</v>
      </c>
      <c r="Y59" s="4">
        <f t="shared" si="9"/>
        <v>24.874371859296481</v>
      </c>
    </row>
    <row r="60" spans="1:26" s="17" customFormat="1" ht="25.5" x14ac:dyDescent="0.2">
      <c r="A60" s="78" t="s">
        <v>86</v>
      </c>
      <c r="B60" s="8" t="s">
        <v>5</v>
      </c>
      <c r="C60" s="3" t="s">
        <v>88</v>
      </c>
      <c r="D60" s="4">
        <f>+D61</f>
        <v>185000</v>
      </c>
      <c r="E60" s="4"/>
      <c r="F60" s="4"/>
      <c r="G60" s="4">
        <f>+G61</f>
        <v>25000</v>
      </c>
      <c r="H60" s="4">
        <f>E60+F60+G60</f>
        <v>25000</v>
      </c>
      <c r="I60" s="4"/>
      <c r="J60" s="4"/>
      <c r="K60" s="4"/>
      <c r="L60" s="4">
        <f>I60+J60+K60</f>
        <v>0</v>
      </c>
      <c r="M60" s="4">
        <f t="shared" si="2"/>
        <v>25000</v>
      </c>
      <c r="N60" s="4"/>
      <c r="O60" s="4"/>
      <c r="P60" s="4"/>
      <c r="Q60" s="4">
        <f t="shared" si="4"/>
        <v>0</v>
      </c>
      <c r="R60" s="4">
        <f t="shared" si="5"/>
        <v>25000</v>
      </c>
      <c r="S60" s="4">
        <v>0</v>
      </c>
      <c r="T60" s="4">
        <v>0</v>
      </c>
      <c r="U60" s="4">
        <v>0</v>
      </c>
      <c r="V60" s="4">
        <f t="shared" si="7"/>
        <v>25000</v>
      </c>
      <c r="W60" s="5">
        <f t="shared" si="12"/>
        <v>13.513513513513514</v>
      </c>
      <c r="X60" s="4">
        <f t="shared" si="8"/>
        <v>-160000</v>
      </c>
      <c r="Y60" s="4">
        <f t="shared" si="9"/>
        <v>13.513513513513514</v>
      </c>
    </row>
    <row r="61" spans="1:26" s="17" customFormat="1" ht="25.5" x14ac:dyDescent="0.2">
      <c r="A61" s="78" t="s">
        <v>560</v>
      </c>
      <c r="B61" s="8" t="s">
        <v>87</v>
      </c>
      <c r="C61" s="3" t="s">
        <v>559</v>
      </c>
      <c r="D61" s="4">
        <v>185000</v>
      </c>
      <c r="E61" s="4"/>
      <c r="F61" s="4"/>
      <c r="G61" s="4">
        <v>25000</v>
      </c>
      <c r="H61" s="4">
        <f>E61+F61+G61</f>
        <v>25000</v>
      </c>
      <c r="I61" s="4"/>
      <c r="J61" s="4"/>
      <c r="K61" s="4"/>
      <c r="L61" s="4">
        <f>I61+J61+K61</f>
        <v>0</v>
      </c>
      <c r="M61" s="4">
        <f t="shared" si="2"/>
        <v>25000</v>
      </c>
      <c r="N61" s="4"/>
      <c r="O61" s="4"/>
      <c r="P61" s="4"/>
      <c r="Q61" s="4">
        <f t="shared" si="4"/>
        <v>0</v>
      </c>
      <c r="R61" s="4">
        <f t="shared" si="5"/>
        <v>25000</v>
      </c>
      <c r="S61" s="4"/>
      <c r="T61" s="4"/>
      <c r="U61" s="4"/>
      <c r="V61" s="4">
        <f t="shared" si="7"/>
        <v>25000</v>
      </c>
      <c r="W61" s="5">
        <f t="shared" si="12"/>
        <v>13.513513513513514</v>
      </c>
      <c r="X61" s="4"/>
      <c r="Y61" s="4"/>
    </row>
    <row r="62" spans="1:26" s="17" customFormat="1" ht="51" x14ac:dyDescent="0.2">
      <c r="A62" s="78" t="s">
        <v>89</v>
      </c>
      <c r="B62" s="8" t="s">
        <v>5</v>
      </c>
      <c r="C62" s="22" t="s">
        <v>90</v>
      </c>
      <c r="D62" s="4">
        <f t="shared" ref="D62:P62" si="68">+D63</f>
        <v>1009000</v>
      </c>
      <c r="E62" s="4">
        <f t="shared" si="68"/>
        <v>0</v>
      </c>
      <c r="F62" s="4">
        <f t="shared" si="68"/>
        <v>0</v>
      </c>
      <c r="G62" s="4">
        <f t="shared" si="68"/>
        <v>272000</v>
      </c>
      <c r="H62" s="4">
        <f t="shared" si="68"/>
        <v>272000</v>
      </c>
      <c r="I62" s="4">
        <f t="shared" si="68"/>
        <v>0</v>
      </c>
      <c r="J62" s="4">
        <f t="shared" si="68"/>
        <v>0</v>
      </c>
      <c r="K62" s="4">
        <f t="shared" si="68"/>
        <v>0</v>
      </c>
      <c r="L62" s="4">
        <f t="shared" si="68"/>
        <v>0</v>
      </c>
      <c r="M62" s="4">
        <f t="shared" si="2"/>
        <v>272000</v>
      </c>
      <c r="N62" s="4">
        <f t="shared" si="68"/>
        <v>0</v>
      </c>
      <c r="O62" s="4">
        <f t="shared" si="68"/>
        <v>0</v>
      </c>
      <c r="P62" s="4">
        <f t="shared" si="68"/>
        <v>0</v>
      </c>
      <c r="Q62" s="4">
        <f t="shared" si="4"/>
        <v>0</v>
      </c>
      <c r="R62" s="4">
        <f t="shared" si="5"/>
        <v>272000</v>
      </c>
      <c r="S62" s="4">
        <f t="shared" ref="S62:U62" si="69">+S63</f>
        <v>0</v>
      </c>
      <c r="T62" s="4">
        <f t="shared" si="69"/>
        <v>0</v>
      </c>
      <c r="U62" s="4">
        <f t="shared" si="69"/>
        <v>0</v>
      </c>
      <c r="V62" s="4">
        <f t="shared" si="7"/>
        <v>272000</v>
      </c>
      <c r="W62" s="5">
        <f t="shared" si="12"/>
        <v>26.957383548067394</v>
      </c>
      <c r="X62" s="4">
        <f t="shared" si="8"/>
        <v>-737000</v>
      </c>
      <c r="Y62" s="4">
        <f t="shared" si="9"/>
        <v>26.957383548067394</v>
      </c>
    </row>
    <row r="63" spans="1:26" s="17" customFormat="1" ht="76.5" x14ac:dyDescent="0.2">
      <c r="A63" s="78" t="s">
        <v>91</v>
      </c>
      <c r="B63" s="8" t="s">
        <v>92</v>
      </c>
      <c r="C63" s="3" t="s">
        <v>93</v>
      </c>
      <c r="D63" s="4">
        <v>1009000</v>
      </c>
      <c r="E63" s="4"/>
      <c r="F63" s="4"/>
      <c r="G63" s="4">
        <v>272000</v>
      </c>
      <c r="H63" s="4">
        <f>E63+F63+G63</f>
        <v>272000</v>
      </c>
      <c r="I63" s="4"/>
      <c r="J63" s="4"/>
      <c r="K63" s="4"/>
      <c r="L63" s="4">
        <f>I63+J63+K63</f>
        <v>0</v>
      </c>
      <c r="M63" s="4">
        <f t="shared" si="2"/>
        <v>272000</v>
      </c>
      <c r="N63" s="4"/>
      <c r="O63" s="4"/>
      <c r="P63" s="4"/>
      <c r="Q63" s="4">
        <f t="shared" si="4"/>
        <v>0</v>
      </c>
      <c r="R63" s="4">
        <f t="shared" si="5"/>
        <v>272000</v>
      </c>
      <c r="S63" s="4"/>
      <c r="T63" s="4"/>
      <c r="U63" s="4"/>
      <c r="V63" s="4">
        <f t="shared" si="7"/>
        <v>272000</v>
      </c>
      <c r="W63" s="5">
        <f t="shared" si="12"/>
        <v>26.957383548067394</v>
      </c>
      <c r="X63" s="4">
        <f t="shared" si="8"/>
        <v>-737000</v>
      </c>
      <c r="Y63" s="4">
        <f t="shared" si="9"/>
        <v>26.957383548067394</v>
      </c>
    </row>
    <row r="64" spans="1:26" s="17" customFormat="1" ht="25.5" x14ac:dyDescent="0.2">
      <c r="A64" s="1" t="s">
        <v>393</v>
      </c>
      <c r="B64" s="2" t="s">
        <v>5</v>
      </c>
      <c r="C64" s="3" t="s">
        <v>394</v>
      </c>
      <c r="D64" s="4">
        <f t="shared" ref="D64:L64" si="70">D65+D69</f>
        <v>0</v>
      </c>
      <c r="E64" s="4">
        <f t="shared" si="70"/>
        <v>0</v>
      </c>
      <c r="F64" s="4">
        <f t="shared" si="70"/>
        <v>0</v>
      </c>
      <c r="G64" s="4">
        <f t="shared" si="70"/>
        <v>10.44</v>
      </c>
      <c r="H64" s="4">
        <f t="shared" si="70"/>
        <v>10.44</v>
      </c>
      <c r="I64" s="4">
        <f t="shared" si="70"/>
        <v>0</v>
      </c>
      <c r="J64" s="4">
        <f t="shared" si="70"/>
        <v>0</v>
      </c>
      <c r="K64" s="4">
        <f t="shared" si="70"/>
        <v>0</v>
      </c>
      <c r="L64" s="4">
        <f t="shared" si="70"/>
        <v>0</v>
      </c>
      <c r="M64" s="4">
        <f t="shared" si="2"/>
        <v>10.44</v>
      </c>
      <c r="N64" s="4">
        <f>N65+N69</f>
        <v>0</v>
      </c>
      <c r="O64" s="4">
        <f>O65+O69</f>
        <v>0</v>
      </c>
      <c r="P64" s="4">
        <f>P65+P69</f>
        <v>0</v>
      </c>
      <c r="Q64" s="4">
        <f t="shared" si="4"/>
        <v>0</v>
      </c>
      <c r="R64" s="4">
        <f t="shared" si="5"/>
        <v>10.44</v>
      </c>
      <c r="S64" s="4">
        <f>S65+S69</f>
        <v>0</v>
      </c>
      <c r="T64" s="4">
        <f>T65+T69</f>
        <v>0</v>
      </c>
      <c r="U64" s="4">
        <f>U65+U69</f>
        <v>0</v>
      </c>
      <c r="V64" s="4">
        <f t="shared" si="7"/>
        <v>10.44</v>
      </c>
      <c r="W64" s="5">
        <v>0</v>
      </c>
      <c r="X64" s="4">
        <f t="shared" si="8"/>
        <v>10.44</v>
      </c>
      <c r="Y64" s="4" t="e">
        <f t="shared" si="9"/>
        <v>#DIV/0!</v>
      </c>
      <c r="Z64" s="24"/>
    </row>
    <row r="65" spans="1:26" s="17" customFormat="1" ht="12.75" hidden="1" x14ac:dyDescent="0.2">
      <c r="A65" s="9" t="s">
        <v>428</v>
      </c>
      <c r="B65" s="2" t="s">
        <v>5</v>
      </c>
      <c r="C65" s="3" t="s">
        <v>429</v>
      </c>
      <c r="D65" s="4">
        <f>D66+D67</f>
        <v>0</v>
      </c>
      <c r="E65" s="4">
        <f t="shared" ref="E65:P65" si="71">E66+E67</f>
        <v>0</v>
      </c>
      <c r="F65" s="4">
        <f t="shared" si="71"/>
        <v>0</v>
      </c>
      <c r="G65" s="4">
        <f t="shared" si="71"/>
        <v>0</v>
      </c>
      <c r="H65" s="4">
        <f t="shared" si="71"/>
        <v>0</v>
      </c>
      <c r="I65" s="4">
        <f t="shared" si="71"/>
        <v>0</v>
      </c>
      <c r="J65" s="4">
        <f t="shared" si="71"/>
        <v>0</v>
      </c>
      <c r="K65" s="4">
        <f t="shared" si="71"/>
        <v>0</v>
      </c>
      <c r="L65" s="4">
        <f t="shared" si="71"/>
        <v>0</v>
      </c>
      <c r="M65" s="4">
        <f t="shared" si="71"/>
        <v>0</v>
      </c>
      <c r="N65" s="4">
        <f t="shared" si="71"/>
        <v>0</v>
      </c>
      <c r="O65" s="4">
        <f t="shared" si="71"/>
        <v>0</v>
      </c>
      <c r="P65" s="4">
        <f t="shared" si="71"/>
        <v>0</v>
      </c>
      <c r="Q65" s="4">
        <f t="shared" si="4"/>
        <v>0</v>
      </c>
      <c r="R65" s="4">
        <f t="shared" si="5"/>
        <v>0</v>
      </c>
      <c r="S65" s="4">
        <f t="shared" ref="S65:U65" si="72">S66+S67</f>
        <v>0</v>
      </c>
      <c r="T65" s="4">
        <f t="shared" si="72"/>
        <v>0</v>
      </c>
      <c r="U65" s="4">
        <f t="shared" si="72"/>
        <v>0</v>
      </c>
      <c r="V65" s="4">
        <f t="shared" si="7"/>
        <v>0</v>
      </c>
      <c r="W65" s="5" t="e">
        <f t="shared" si="12"/>
        <v>#DIV/0!</v>
      </c>
      <c r="X65" s="4">
        <f t="shared" si="8"/>
        <v>0</v>
      </c>
      <c r="Y65" s="4" t="e">
        <f t="shared" si="9"/>
        <v>#DIV/0!</v>
      </c>
      <c r="Z65" s="24"/>
    </row>
    <row r="66" spans="1:26" s="17" customFormat="1" ht="12.75" hidden="1" x14ac:dyDescent="0.2">
      <c r="A66" s="82" t="s">
        <v>427</v>
      </c>
      <c r="B66" s="2" t="s">
        <v>12</v>
      </c>
      <c r="C66" s="3" t="s">
        <v>405</v>
      </c>
      <c r="D66" s="4"/>
      <c r="E66" s="4">
        <v>0</v>
      </c>
      <c r="F66" s="4"/>
      <c r="G66" s="4">
        <v>0</v>
      </c>
      <c r="H66" s="6">
        <f>E66+F66+G66</f>
        <v>0</v>
      </c>
      <c r="I66" s="4">
        <v>0</v>
      </c>
      <c r="J66" s="4">
        <v>0</v>
      </c>
      <c r="K66" s="4">
        <v>0</v>
      </c>
      <c r="L66" s="6">
        <f>I66+J66+K66</f>
        <v>0</v>
      </c>
      <c r="M66" s="4">
        <f t="shared" si="2"/>
        <v>0</v>
      </c>
      <c r="N66" s="4">
        <v>0</v>
      </c>
      <c r="O66" s="4">
        <v>0</v>
      </c>
      <c r="P66" s="4">
        <v>0</v>
      </c>
      <c r="Q66" s="4">
        <f t="shared" si="4"/>
        <v>0</v>
      </c>
      <c r="R66" s="4">
        <f t="shared" si="5"/>
        <v>0</v>
      </c>
      <c r="S66" s="4">
        <v>0</v>
      </c>
      <c r="T66" s="4">
        <v>0</v>
      </c>
      <c r="U66" s="4">
        <v>0</v>
      </c>
      <c r="V66" s="4">
        <f t="shared" si="7"/>
        <v>0</v>
      </c>
      <c r="W66" s="5" t="e">
        <f t="shared" si="12"/>
        <v>#DIV/0!</v>
      </c>
      <c r="X66" s="4">
        <f t="shared" si="8"/>
        <v>0</v>
      </c>
      <c r="Y66" s="4" t="e">
        <f t="shared" si="9"/>
        <v>#DIV/0!</v>
      </c>
      <c r="Z66" s="24"/>
    </row>
    <row r="67" spans="1:26" s="17" customFormat="1" ht="25.5" hidden="1" x14ac:dyDescent="0.2">
      <c r="A67" s="9" t="s">
        <v>468</v>
      </c>
      <c r="B67" s="2" t="s">
        <v>5</v>
      </c>
      <c r="C67" s="3" t="s">
        <v>469</v>
      </c>
      <c r="D67" s="4">
        <f>D68</f>
        <v>0</v>
      </c>
      <c r="E67" s="4">
        <f t="shared" ref="E67:O67" si="73">E68</f>
        <v>0</v>
      </c>
      <c r="F67" s="4">
        <f t="shared" si="73"/>
        <v>0</v>
      </c>
      <c r="G67" s="4">
        <f t="shared" si="73"/>
        <v>0</v>
      </c>
      <c r="H67" s="4">
        <f t="shared" si="73"/>
        <v>0</v>
      </c>
      <c r="I67" s="4">
        <f t="shared" si="73"/>
        <v>0</v>
      </c>
      <c r="J67" s="4">
        <f t="shared" si="73"/>
        <v>0</v>
      </c>
      <c r="K67" s="4">
        <f t="shared" si="73"/>
        <v>0</v>
      </c>
      <c r="L67" s="4">
        <f t="shared" si="73"/>
        <v>0</v>
      </c>
      <c r="M67" s="4">
        <f t="shared" si="2"/>
        <v>0</v>
      </c>
      <c r="N67" s="4">
        <f t="shared" si="73"/>
        <v>0</v>
      </c>
      <c r="O67" s="4">
        <f t="shared" si="73"/>
        <v>0</v>
      </c>
      <c r="P67" s="4">
        <f t="shared" ref="P67" si="74">P68</f>
        <v>0</v>
      </c>
      <c r="Q67" s="4">
        <f t="shared" si="4"/>
        <v>0</v>
      </c>
      <c r="R67" s="4">
        <f t="shared" si="5"/>
        <v>0</v>
      </c>
      <c r="S67" s="4">
        <f t="shared" ref="S67:U67" si="75">S68</f>
        <v>0</v>
      </c>
      <c r="T67" s="4">
        <f t="shared" si="75"/>
        <v>0</v>
      </c>
      <c r="U67" s="4">
        <f t="shared" si="75"/>
        <v>0</v>
      </c>
      <c r="V67" s="4">
        <f t="shared" si="7"/>
        <v>0</v>
      </c>
      <c r="W67" s="5" t="e">
        <f t="shared" si="12"/>
        <v>#DIV/0!</v>
      </c>
      <c r="X67" s="4">
        <f t="shared" si="8"/>
        <v>0</v>
      </c>
      <c r="Y67" s="4" t="e">
        <f t="shared" si="9"/>
        <v>#DIV/0!</v>
      </c>
      <c r="Z67" s="24"/>
    </row>
    <row r="68" spans="1:26" s="17" customFormat="1" ht="25.5" hidden="1" x14ac:dyDescent="0.2">
      <c r="A68" s="9" t="s">
        <v>466</v>
      </c>
      <c r="B68" s="2" t="s">
        <v>12</v>
      </c>
      <c r="C68" s="3" t="s">
        <v>467</v>
      </c>
      <c r="D68" s="4"/>
      <c r="E68" s="4">
        <v>0</v>
      </c>
      <c r="F68" s="4"/>
      <c r="G68" s="4">
        <v>0</v>
      </c>
      <c r="H68" s="6">
        <f>E68+F68+G68</f>
        <v>0</v>
      </c>
      <c r="I68" s="4">
        <v>0</v>
      </c>
      <c r="J68" s="4">
        <v>0</v>
      </c>
      <c r="K68" s="4">
        <v>0</v>
      </c>
      <c r="L68" s="6">
        <f>I68+J68+K68</f>
        <v>0</v>
      </c>
      <c r="M68" s="4">
        <f t="shared" si="2"/>
        <v>0</v>
      </c>
      <c r="N68" s="4"/>
      <c r="O68" s="4"/>
      <c r="P68" s="4">
        <v>0</v>
      </c>
      <c r="Q68" s="4">
        <f t="shared" si="4"/>
        <v>0</v>
      </c>
      <c r="R68" s="4">
        <f t="shared" si="5"/>
        <v>0</v>
      </c>
      <c r="S68" s="4">
        <v>0</v>
      </c>
      <c r="T68" s="4">
        <v>0</v>
      </c>
      <c r="U68" s="4">
        <v>0</v>
      </c>
      <c r="V68" s="4">
        <f t="shared" si="7"/>
        <v>0</v>
      </c>
      <c r="W68" s="5" t="e">
        <f t="shared" si="12"/>
        <v>#DIV/0!</v>
      </c>
      <c r="X68" s="4">
        <f t="shared" si="8"/>
        <v>0</v>
      </c>
      <c r="Y68" s="4" t="e">
        <f t="shared" si="9"/>
        <v>#DIV/0!</v>
      </c>
      <c r="Z68" s="24"/>
    </row>
    <row r="69" spans="1:26" s="17" customFormat="1" ht="25.5" x14ac:dyDescent="0.2">
      <c r="A69" s="1" t="s">
        <v>395</v>
      </c>
      <c r="B69" s="2" t="s">
        <v>5</v>
      </c>
      <c r="C69" s="3" t="s">
        <v>396</v>
      </c>
      <c r="D69" s="4">
        <f t="shared" ref="D69:P69" si="76">+D70</f>
        <v>0</v>
      </c>
      <c r="E69" s="4">
        <f t="shared" si="76"/>
        <v>0</v>
      </c>
      <c r="F69" s="4">
        <f t="shared" si="76"/>
        <v>0</v>
      </c>
      <c r="G69" s="4">
        <f t="shared" si="76"/>
        <v>10.44</v>
      </c>
      <c r="H69" s="4">
        <f t="shared" si="76"/>
        <v>10.44</v>
      </c>
      <c r="I69" s="4">
        <f t="shared" si="76"/>
        <v>0</v>
      </c>
      <c r="J69" s="4">
        <f t="shared" si="76"/>
        <v>0</v>
      </c>
      <c r="K69" s="4">
        <f t="shared" si="76"/>
        <v>0</v>
      </c>
      <c r="L69" s="4">
        <f t="shared" si="76"/>
        <v>0</v>
      </c>
      <c r="M69" s="4">
        <f t="shared" si="2"/>
        <v>10.44</v>
      </c>
      <c r="N69" s="4">
        <f t="shared" si="76"/>
        <v>0</v>
      </c>
      <c r="O69" s="4">
        <f t="shared" si="76"/>
        <v>0</v>
      </c>
      <c r="P69" s="4">
        <f t="shared" si="76"/>
        <v>0</v>
      </c>
      <c r="Q69" s="4">
        <f t="shared" si="4"/>
        <v>0</v>
      </c>
      <c r="R69" s="4">
        <f t="shared" si="5"/>
        <v>10.44</v>
      </c>
      <c r="S69" s="4">
        <f t="shared" ref="S69:U69" si="77">+S70</f>
        <v>0</v>
      </c>
      <c r="T69" s="4">
        <f t="shared" si="77"/>
        <v>0</v>
      </c>
      <c r="U69" s="4">
        <f t="shared" si="77"/>
        <v>0</v>
      </c>
      <c r="V69" s="4">
        <f t="shared" si="7"/>
        <v>10.44</v>
      </c>
      <c r="W69" s="5">
        <v>0</v>
      </c>
      <c r="X69" s="4">
        <f t="shared" si="8"/>
        <v>10.44</v>
      </c>
      <c r="Y69" s="4" t="e">
        <f t="shared" si="9"/>
        <v>#DIV/0!</v>
      </c>
      <c r="Z69" s="24"/>
    </row>
    <row r="70" spans="1:26" s="17" customFormat="1" ht="12.75" x14ac:dyDescent="0.2">
      <c r="A70" s="1" t="s">
        <v>397</v>
      </c>
      <c r="B70" s="2" t="s">
        <v>12</v>
      </c>
      <c r="C70" s="3" t="s">
        <v>398</v>
      </c>
      <c r="D70" s="4">
        <v>0</v>
      </c>
      <c r="E70" s="4">
        <v>0</v>
      </c>
      <c r="F70" s="4"/>
      <c r="G70" s="5">
        <v>10.44</v>
      </c>
      <c r="H70" s="6">
        <f>E70+F70+G70</f>
        <v>10.44</v>
      </c>
      <c r="I70" s="4">
        <v>0</v>
      </c>
      <c r="J70" s="4">
        <v>0</v>
      </c>
      <c r="K70" s="5">
        <v>0</v>
      </c>
      <c r="L70" s="6">
        <f>I70+J70+K70</f>
        <v>0</v>
      </c>
      <c r="M70" s="4">
        <f t="shared" si="2"/>
        <v>10.44</v>
      </c>
      <c r="N70" s="5">
        <v>0</v>
      </c>
      <c r="O70" s="5">
        <v>0</v>
      </c>
      <c r="P70" s="5">
        <v>0</v>
      </c>
      <c r="Q70" s="4">
        <f t="shared" si="4"/>
        <v>0</v>
      </c>
      <c r="R70" s="4">
        <f t="shared" si="5"/>
        <v>10.44</v>
      </c>
      <c r="S70" s="5">
        <v>0</v>
      </c>
      <c r="T70" s="5">
        <v>0</v>
      </c>
      <c r="U70" s="5">
        <v>0</v>
      </c>
      <c r="V70" s="4">
        <f t="shared" si="7"/>
        <v>10.44</v>
      </c>
      <c r="W70" s="5">
        <v>0</v>
      </c>
      <c r="X70" s="4">
        <f t="shared" si="8"/>
        <v>10.44</v>
      </c>
      <c r="Y70" s="4" t="e">
        <f t="shared" si="9"/>
        <v>#DIV/0!</v>
      </c>
      <c r="Z70" s="24"/>
    </row>
    <row r="71" spans="1:26" s="17" customFormat="1" ht="38.25" x14ac:dyDescent="0.2">
      <c r="A71" s="7" t="s">
        <v>94</v>
      </c>
      <c r="B71" s="8" t="s">
        <v>5</v>
      </c>
      <c r="C71" s="3" t="s">
        <v>95</v>
      </c>
      <c r="D71" s="4">
        <f>+D72+D88+D91+D82+D85</f>
        <v>103073019</v>
      </c>
      <c r="E71" s="4">
        <f t="shared" ref="E71:V71" si="78">+E72+E88+E91+E82+E85</f>
        <v>0</v>
      </c>
      <c r="F71" s="4">
        <f t="shared" si="78"/>
        <v>0</v>
      </c>
      <c r="G71" s="4">
        <f t="shared" si="78"/>
        <v>21825742.5</v>
      </c>
      <c r="H71" s="4">
        <f t="shared" si="78"/>
        <v>21825742.5</v>
      </c>
      <c r="I71" s="4">
        <f t="shared" si="78"/>
        <v>0</v>
      </c>
      <c r="J71" s="4">
        <f t="shared" si="78"/>
        <v>0</v>
      </c>
      <c r="K71" s="4">
        <f t="shared" si="78"/>
        <v>0</v>
      </c>
      <c r="L71" s="4">
        <f t="shared" si="78"/>
        <v>0</v>
      </c>
      <c r="M71" s="4">
        <f t="shared" si="78"/>
        <v>21825742.5</v>
      </c>
      <c r="N71" s="4">
        <f t="shared" si="78"/>
        <v>0</v>
      </c>
      <c r="O71" s="4">
        <f t="shared" si="78"/>
        <v>0</v>
      </c>
      <c r="P71" s="4">
        <f t="shared" si="78"/>
        <v>0</v>
      </c>
      <c r="Q71" s="4">
        <f t="shared" si="78"/>
        <v>0</v>
      </c>
      <c r="R71" s="4">
        <f t="shared" si="78"/>
        <v>21825742.5</v>
      </c>
      <c r="S71" s="4">
        <f t="shared" si="78"/>
        <v>0</v>
      </c>
      <c r="T71" s="4">
        <f t="shared" si="78"/>
        <v>0</v>
      </c>
      <c r="U71" s="4">
        <f t="shared" si="78"/>
        <v>0</v>
      </c>
      <c r="V71" s="4">
        <f t="shared" si="78"/>
        <v>21825742.5</v>
      </c>
      <c r="W71" s="5">
        <f t="shared" si="12"/>
        <v>21.175029810662672</v>
      </c>
      <c r="X71" s="4">
        <f t="shared" si="8"/>
        <v>-81247276.5</v>
      </c>
      <c r="Y71" s="4">
        <f t="shared" si="9"/>
        <v>21.175029810662672</v>
      </c>
    </row>
    <row r="72" spans="1:26" s="17" customFormat="1" ht="76.5" x14ac:dyDescent="0.2">
      <c r="A72" s="78" t="s">
        <v>96</v>
      </c>
      <c r="B72" s="8" t="s">
        <v>5</v>
      </c>
      <c r="C72" s="3" t="s">
        <v>97</v>
      </c>
      <c r="D72" s="4">
        <f>D73+D76+D79</f>
        <v>85599132</v>
      </c>
      <c r="E72" s="4">
        <f t="shared" ref="E72:L72" si="79">E73+E76+E79</f>
        <v>0</v>
      </c>
      <c r="F72" s="4">
        <f t="shared" si="79"/>
        <v>0</v>
      </c>
      <c r="G72" s="4">
        <f t="shared" si="79"/>
        <v>16899897.140000001</v>
      </c>
      <c r="H72" s="4">
        <f t="shared" si="79"/>
        <v>16899897.140000001</v>
      </c>
      <c r="I72" s="4">
        <f t="shared" si="79"/>
        <v>0</v>
      </c>
      <c r="J72" s="4">
        <f t="shared" si="79"/>
        <v>0</v>
      </c>
      <c r="K72" s="4">
        <f t="shared" si="79"/>
        <v>0</v>
      </c>
      <c r="L72" s="4">
        <f t="shared" si="79"/>
        <v>0</v>
      </c>
      <c r="M72" s="4">
        <f t="shared" si="2"/>
        <v>16899897.140000001</v>
      </c>
      <c r="N72" s="4">
        <f t="shared" ref="N72:P72" si="80">N73+N76+N79</f>
        <v>0</v>
      </c>
      <c r="O72" s="4">
        <f t="shared" si="80"/>
        <v>0</v>
      </c>
      <c r="P72" s="4">
        <f t="shared" si="80"/>
        <v>0</v>
      </c>
      <c r="Q72" s="4">
        <f t="shared" si="4"/>
        <v>0</v>
      </c>
      <c r="R72" s="4">
        <f t="shared" si="5"/>
        <v>16899897.140000001</v>
      </c>
      <c r="S72" s="4">
        <f t="shared" ref="S72:U72" si="81">S73+S76+S79</f>
        <v>0</v>
      </c>
      <c r="T72" s="4">
        <f t="shared" si="81"/>
        <v>0</v>
      </c>
      <c r="U72" s="4">
        <f t="shared" si="81"/>
        <v>0</v>
      </c>
      <c r="V72" s="4">
        <f t="shared" si="7"/>
        <v>16899897.140000001</v>
      </c>
      <c r="W72" s="5">
        <f t="shared" si="12"/>
        <v>19.743070689081289</v>
      </c>
      <c r="X72" s="4">
        <f t="shared" si="8"/>
        <v>-68699234.859999999</v>
      </c>
      <c r="Y72" s="4">
        <f t="shared" si="9"/>
        <v>19.743070689081289</v>
      </c>
    </row>
    <row r="73" spans="1:26" s="17" customFormat="1" ht="51" x14ac:dyDescent="0.2">
      <c r="A73" s="78" t="s">
        <v>98</v>
      </c>
      <c r="B73" s="8" t="s">
        <v>5</v>
      </c>
      <c r="C73" s="3" t="s">
        <v>99</v>
      </c>
      <c r="D73" s="4">
        <f t="shared" ref="D73:P73" si="82">+D74</f>
        <v>71232935</v>
      </c>
      <c r="E73" s="4">
        <f t="shared" si="82"/>
        <v>0</v>
      </c>
      <c r="F73" s="4">
        <f t="shared" si="82"/>
        <v>0</v>
      </c>
      <c r="G73" s="4">
        <f t="shared" si="82"/>
        <v>13769687.439999999</v>
      </c>
      <c r="H73" s="4">
        <f t="shared" si="82"/>
        <v>13769687.439999999</v>
      </c>
      <c r="I73" s="4">
        <f t="shared" si="82"/>
        <v>0</v>
      </c>
      <c r="J73" s="4">
        <f t="shared" si="82"/>
        <v>0</v>
      </c>
      <c r="K73" s="4">
        <f t="shared" si="82"/>
        <v>0</v>
      </c>
      <c r="L73" s="4">
        <f t="shared" si="82"/>
        <v>0</v>
      </c>
      <c r="M73" s="4">
        <f t="shared" si="2"/>
        <v>13769687.439999999</v>
      </c>
      <c r="N73" s="4">
        <f t="shared" si="82"/>
        <v>0</v>
      </c>
      <c r="O73" s="4">
        <f t="shared" si="82"/>
        <v>0</v>
      </c>
      <c r="P73" s="4">
        <f t="shared" si="82"/>
        <v>0</v>
      </c>
      <c r="Q73" s="4">
        <f t="shared" si="4"/>
        <v>0</v>
      </c>
      <c r="R73" s="4">
        <f t="shared" si="5"/>
        <v>13769687.439999999</v>
      </c>
      <c r="S73" s="4">
        <f t="shared" ref="S73:U73" si="83">+S74</f>
        <v>0</v>
      </c>
      <c r="T73" s="4">
        <f t="shared" si="83"/>
        <v>0</v>
      </c>
      <c r="U73" s="4">
        <f t="shared" si="83"/>
        <v>0</v>
      </c>
      <c r="V73" s="4">
        <f t="shared" si="7"/>
        <v>13769687.439999999</v>
      </c>
      <c r="W73" s="5">
        <f t="shared" si="12"/>
        <v>19.330506934748652</v>
      </c>
      <c r="X73" s="4">
        <f t="shared" si="8"/>
        <v>-57463247.560000002</v>
      </c>
      <c r="Y73" s="4">
        <f t="shared" si="9"/>
        <v>19.330506934748652</v>
      </c>
    </row>
    <row r="74" spans="1:26" s="17" customFormat="1" ht="63.75" x14ac:dyDescent="0.2">
      <c r="A74" s="78" t="s">
        <v>100</v>
      </c>
      <c r="B74" s="8" t="s">
        <v>5</v>
      </c>
      <c r="C74" s="3" t="s">
        <v>101</v>
      </c>
      <c r="D74" s="4">
        <f>+D75</f>
        <v>71232935</v>
      </c>
      <c r="E74" s="4"/>
      <c r="F74" s="4"/>
      <c r="G74" s="4">
        <f>+G75</f>
        <v>13769687.439999999</v>
      </c>
      <c r="H74" s="4">
        <f>E74+F74+G74</f>
        <v>13769687.439999999</v>
      </c>
      <c r="I74" s="4"/>
      <c r="J74" s="4"/>
      <c r="K74" s="4"/>
      <c r="L74" s="4">
        <f>I74+J74+K74</f>
        <v>0</v>
      </c>
      <c r="M74" s="4">
        <f t="shared" si="2"/>
        <v>13769687.439999999</v>
      </c>
      <c r="N74" s="4"/>
      <c r="O74" s="4"/>
      <c r="P74" s="4"/>
      <c r="Q74" s="4">
        <f t="shared" si="4"/>
        <v>0</v>
      </c>
      <c r="R74" s="4">
        <f t="shared" si="5"/>
        <v>13769687.439999999</v>
      </c>
      <c r="S74" s="4"/>
      <c r="T74" s="4"/>
      <c r="U74" s="4"/>
      <c r="V74" s="4">
        <f t="shared" si="7"/>
        <v>13769687.439999999</v>
      </c>
      <c r="W74" s="5">
        <f t="shared" si="12"/>
        <v>19.330506934748652</v>
      </c>
      <c r="X74" s="4">
        <f t="shared" si="8"/>
        <v>-57463247.560000002</v>
      </c>
      <c r="Y74" s="4">
        <f t="shared" si="9"/>
        <v>19.330506934748652</v>
      </c>
    </row>
    <row r="75" spans="1:26" s="17" customFormat="1" ht="64.900000000000006" customHeight="1" x14ac:dyDescent="0.2">
      <c r="A75" s="78" t="s">
        <v>566</v>
      </c>
      <c r="B75" s="8" t="s">
        <v>87</v>
      </c>
      <c r="C75" s="3" t="s">
        <v>561</v>
      </c>
      <c r="D75" s="4">
        <v>71232935</v>
      </c>
      <c r="E75" s="4"/>
      <c r="F75" s="4"/>
      <c r="G75" s="4">
        <v>13769687.439999999</v>
      </c>
      <c r="H75" s="4">
        <f>E75+F75+G75</f>
        <v>13769687.439999999</v>
      </c>
      <c r="I75" s="4"/>
      <c r="J75" s="4"/>
      <c r="K75" s="4"/>
      <c r="L75" s="4">
        <f>I75+J75+K75</f>
        <v>0</v>
      </c>
      <c r="M75" s="4">
        <f t="shared" si="2"/>
        <v>13769687.439999999</v>
      </c>
      <c r="N75" s="4"/>
      <c r="O75" s="4"/>
      <c r="P75" s="4"/>
      <c r="Q75" s="4">
        <f t="shared" si="4"/>
        <v>0</v>
      </c>
      <c r="R75" s="4">
        <f t="shared" si="5"/>
        <v>13769687.439999999</v>
      </c>
      <c r="S75" s="4"/>
      <c r="T75" s="4"/>
      <c r="U75" s="4"/>
      <c r="V75" s="4">
        <f t="shared" si="7"/>
        <v>13769687.439999999</v>
      </c>
      <c r="W75" s="5">
        <f t="shared" si="12"/>
        <v>19.330506934748652</v>
      </c>
      <c r="X75" s="4"/>
      <c r="Y75" s="4"/>
    </row>
    <row r="76" spans="1:26" s="17" customFormat="1" ht="63.75" x14ac:dyDescent="0.2">
      <c r="A76" s="78" t="s">
        <v>102</v>
      </c>
      <c r="B76" s="8" t="s">
        <v>5</v>
      </c>
      <c r="C76" s="3" t="s">
        <v>103</v>
      </c>
      <c r="D76" s="4">
        <f>+D77</f>
        <v>8462021</v>
      </c>
      <c r="E76" s="4">
        <f t="shared" ref="E76:P76" si="84">+E77</f>
        <v>0</v>
      </c>
      <c r="F76" s="4">
        <f t="shared" si="84"/>
        <v>0</v>
      </c>
      <c r="G76" s="4">
        <f t="shared" si="84"/>
        <v>1970897.48</v>
      </c>
      <c r="H76" s="4">
        <f t="shared" si="84"/>
        <v>1970897.48</v>
      </c>
      <c r="I76" s="4">
        <f t="shared" si="84"/>
        <v>0</v>
      </c>
      <c r="J76" s="4">
        <f t="shared" si="84"/>
        <v>0</v>
      </c>
      <c r="K76" s="4">
        <f t="shared" si="84"/>
        <v>0</v>
      </c>
      <c r="L76" s="4">
        <f t="shared" si="84"/>
        <v>0</v>
      </c>
      <c r="M76" s="4">
        <f t="shared" si="2"/>
        <v>1970897.48</v>
      </c>
      <c r="N76" s="4">
        <f t="shared" si="84"/>
        <v>0</v>
      </c>
      <c r="O76" s="4">
        <f t="shared" si="84"/>
        <v>0</v>
      </c>
      <c r="P76" s="4">
        <f t="shared" si="84"/>
        <v>0</v>
      </c>
      <c r="Q76" s="4">
        <f t="shared" si="4"/>
        <v>0</v>
      </c>
      <c r="R76" s="4">
        <f t="shared" si="5"/>
        <v>1970897.48</v>
      </c>
      <c r="S76" s="4">
        <f t="shared" ref="S76:U76" si="85">+S77</f>
        <v>0</v>
      </c>
      <c r="T76" s="4">
        <f t="shared" si="85"/>
        <v>0</v>
      </c>
      <c r="U76" s="4">
        <f t="shared" si="85"/>
        <v>0</v>
      </c>
      <c r="V76" s="4">
        <f t="shared" si="7"/>
        <v>1970897.48</v>
      </c>
      <c r="W76" s="5">
        <f t="shared" si="12"/>
        <v>23.291096535922094</v>
      </c>
      <c r="X76" s="4">
        <f t="shared" si="8"/>
        <v>-6491123.5199999996</v>
      </c>
      <c r="Y76" s="4">
        <f t="shared" si="9"/>
        <v>23.291096535922094</v>
      </c>
    </row>
    <row r="77" spans="1:26" s="17" customFormat="1" ht="63.75" x14ac:dyDescent="0.2">
      <c r="A77" s="78" t="s">
        <v>104</v>
      </c>
      <c r="B77" s="8" t="s">
        <v>5</v>
      </c>
      <c r="C77" s="3" t="s">
        <v>105</v>
      </c>
      <c r="D77" s="4">
        <f>+D78</f>
        <v>8462021</v>
      </c>
      <c r="E77" s="4"/>
      <c r="F77" s="4"/>
      <c r="G77" s="4">
        <f>+G78</f>
        <v>1970897.48</v>
      </c>
      <c r="H77" s="4">
        <f>E77+F77+G77</f>
        <v>1970897.48</v>
      </c>
      <c r="I77" s="4"/>
      <c r="J77" s="4"/>
      <c r="K77" s="4"/>
      <c r="L77" s="4">
        <f>I77+J77+K77</f>
        <v>0</v>
      </c>
      <c r="M77" s="4">
        <f t="shared" si="2"/>
        <v>1970897.48</v>
      </c>
      <c r="N77" s="4"/>
      <c r="O77" s="4"/>
      <c r="P77" s="4"/>
      <c r="Q77" s="4">
        <f t="shared" si="4"/>
        <v>0</v>
      </c>
      <c r="R77" s="4">
        <f t="shared" si="5"/>
        <v>1970897.48</v>
      </c>
      <c r="S77" s="4"/>
      <c r="T77" s="4"/>
      <c r="U77" s="4"/>
      <c r="V77" s="4">
        <f t="shared" si="7"/>
        <v>1970897.48</v>
      </c>
      <c r="W77" s="5">
        <f t="shared" si="12"/>
        <v>23.291096535922094</v>
      </c>
      <c r="X77" s="4">
        <f t="shared" si="8"/>
        <v>-6491123.5199999996</v>
      </c>
      <c r="Y77" s="4">
        <f t="shared" si="9"/>
        <v>23.291096535922094</v>
      </c>
    </row>
    <row r="78" spans="1:26" s="17" customFormat="1" ht="63.75" x14ac:dyDescent="0.2">
      <c r="A78" s="78" t="s">
        <v>563</v>
      </c>
      <c r="B78" s="8" t="s">
        <v>87</v>
      </c>
      <c r="C78" s="3" t="s">
        <v>562</v>
      </c>
      <c r="D78" s="4">
        <v>8462021</v>
      </c>
      <c r="E78" s="4"/>
      <c r="F78" s="4"/>
      <c r="G78" s="4">
        <v>1970897.48</v>
      </c>
      <c r="H78" s="4">
        <f>E78+F78+G78</f>
        <v>1970897.48</v>
      </c>
      <c r="I78" s="4"/>
      <c r="J78" s="4"/>
      <c r="K78" s="4"/>
      <c r="L78" s="4">
        <f>I78+J78+K78</f>
        <v>0</v>
      </c>
      <c r="M78" s="4">
        <f t="shared" si="2"/>
        <v>1970897.48</v>
      </c>
      <c r="N78" s="4"/>
      <c r="O78" s="4"/>
      <c r="P78" s="4"/>
      <c r="Q78" s="4">
        <f t="shared" si="4"/>
        <v>0</v>
      </c>
      <c r="R78" s="4">
        <f t="shared" si="5"/>
        <v>1970897.48</v>
      </c>
      <c r="S78" s="4"/>
      <c r="T78" s="4"/>
      <c r="U78" s="4"/>
      <c r="V78" s="4">
        <f t="shared" si="7"/>
        <v>1970897.48</v>
      </c>
      <c r="W78" s="5">
        <f t="shared" si="12"/>
        <v>23.291096535922094</v>
      </c>
      <c r="X78" s="4"/>
      <c r="Y78" s="4"/>
    </row>
    <row r="79" spans="1:26" s="17" customFormat="1" ht="38.25" x14ac:dyDescent="0.2">
      <c r="A79" s="78" t="s">
        <v>106</v>
      </c>
      <c r="B79" s="8" t="s">
        <v>5</v>
      </c>
      <c r="C79" s="3" t="s">
        <v>107</v>
      </c>
      <c r="D79" s="4">
        <f>+D80</f>
        <v>5904176</v>
      </c>
      <c r="E79" s="4">
        <f t="shared" ref="E79:P79" si="86">+E80</f>
        <v>0</v>
      </c>
      <c r="F79" s="4">
        <f t="shared" si="86"/>
        <v>0</v>
      </c>
      <c r="G79" s="4">
        <f t="shared" si="86"/>
        <v>1159312.22</v>
      </c>
      <c r="H79" s="4">
        <f t="shared" si="86"/>
        <v>1159312.22</v>
      </c>
      <c r="I79" s="4">
        <f t="shared" si="86"/>
        <v>0</v>
      </c>
      <c r="J79" s="4">
        <f t="shared" si="86"/>
        <v>0</v>
      </c>
      <c r="K79" s="4">
        <f t="shared" si="86"/>
        <v>0</v>
      </c>
      <c r="L79" s="4">
        <f t="shared" si="86"/>
        <v>0</v>
      </c>
      <c r="M79" s="4">
        <f t="shared" si="2"/>
        <v>1159312.22</v>
      </c>
      <c r="N79" s="4">
        <f t="shared" si="86"/>
        <v>0</v>
      </c>
      <c r="O79" s="4">
        <f t="shared" si="86"/>
        <v>0</v>
      </c>
      <c r="P79" s="4">
        <f t="shared" si="86"/>
        <v>0</v>
      </c>
      <c r="Q79" s="4">
        <f t="shared" si="4"/>
        <v>0</v>
      </c>
      <c r="R79" s="4">
        <f t="shared" si="5"/>
        <v>1159312.22</v>
      </c>
      <c r="S79" s="4">
        <f t="shared" ref="S79:U79" si="87">+S80</f>
        <v>0</v>
      </c>
      <c r="T79" s="4">
        <f t="shared" si="87"/>
        <v>0</v>
      </c>
      <c r="U79" s="4">
        <f t="shared" si="87"/>
        <v>0</v>
      </c>
      <c r="V79" s="4">
        <f t="shared" si="7"/>
        <v>1159312.22</v>
      </c>
      <c r="W79" s="5">
        <f t="shared" si="12"/>
        <v>19.635461747752778</v>
      </c>
      <c r="X79" s="4">
        <f t="shared" si="8"/>
        <v>-4744863.78</v>
      </c>
      <c r="Y79" s="4">
        <f t="shared" si="9"/>
        <v>19.635461747752778</v>
      </c>
    </row>
    <row r="80" spans="1:26" s="17" customFormat="1" ht="25.5" x14ac:dyDescent="0.2">
      <c r="A80" s="78" t="s">
        <v>108</v>
      </c>
      <c r="B80" s="8" t="s">
        <v>5</v>
      </c>
      <c r="C80" s="3" t="s">
        <v>109</v>
      </c>
      <c r="D80" s="4">
        <f>+D81</f>
        <v>5904176</v>
      </c>
      <c r="E80" s="4"/>
      <c r="F80" s="4"/>
      <c r="G80" s="4">
        <f>+G81</f>
        <v>1159312.22</v>
      </c>
      <c r="H80" s="4">
        <f>E80+F80+G80</f>
        <v>1159312.22</v>
      </c>
      <c r="I80" s="4"/>
      <c r="J80" s="4"/>
      <c r="K80" s="4"/>
      <c r="L80" s="4">
        <f>I80+J80+K80</f>
        <v>0</v>
      </c>
      <c r="M80" s="4">
        <f t="shared" si="2"/>
        <v>1159312.22</v>
      </c>
      <c r="N80" s="4"/>
      <c r="O80" s="4"/>
      <c r="P80" s="4"/>
      <c r="Q80" s="4">
        <f t="shared" si="4"/>
        <v>0</v>
      </c>
      <c r="R80" s="4">
        <f t="shared" si="5"/>
        <v>1159312.22</v>
      </c>
      <c r="S80" s="4"/>
      <c r="T80" s="4"/>
      <c r="U80" s="4"/>
      <c r="V80" s="4">
        <f t="shared" si="7"/>
        <v>1159312.22</v>
      </c>
      <c r="W80" s="5">
        <f t="shared" si="12"/>
        <v>19.635461747752778</v>
      </c>
      <c r="X80" s="4">
        <f t="shared" si="8"/>
        <v>-4744863.78</v>
      </c>
      <c r="Y80" s="4">
        <f t="shared" si="9"/>
        <v>19.635461747752778</v>
      </c>
    </row>
    <row r="81" spans="1:25" s="17" customFormat="1" ht="38.25" x14ac:dyDescent="0.2">
      <c r="A81" s="78" t="s">
        <v>564</v>
      </c>
      <c r="B81" s="8" t="s">
        <v>87</v>
      </c>
      <c r="C81" s="3" t="s">
        <v>565</v>
      </c>
      <c r="D81" s="4">
        <v>5904176</v>
      </c>
      <c r="E81" s="4"/>
      <c r="F81" s="4"/>
      <c r="G81" s="4">
        <v>1159312.22</v>
      </c>
      <c r="H81" s="4">
        <f>E81+F81+G81</f>
        <v>1159312.22</v>
      </c>
      <c r="I81" s="4"/>
      <c r="J81" s="4"/>
      <c r="K81" s="4"/>
      <c r="L81" s="4">
        <f>I81+J81+K81</f>
        <v>0</v>
      </c>
      <c r="M81" s="4">
        <f t="shared" si="2"/>
        <v>1159312.22</v>
      </c>
      <c r="N81" s="4"/>
      <c r="O81" s="4"/>
      <c r="P81" s="4"/>
      <c r="Q81" s="4">
        <f t="shared" si="4"/>
        <v>0</v>
      </c>
      <c r="R81" s="4">
        <f t="shared" si="5"/>
        <v>1159312.22</v>
      </c>
      <c r="S81" s="4"/>
      <c r="T81" s="4"/>
      <c r="U81" s="4"/>
      <c r="V81" s="4">
        <f t="shared" si="7"/>
        <v>1159312.22</v>
      </c>
      <c r="W81" s="5">
        <f t="shared" si="12"/>
        <v>19.635461747752778</v>
      </c>
      <c r="X81" s="4"/>
      <c r="Y81" s="4"/>
    </row>
    <row r="82" spans="1:25" s="17" customFormat="1" ht="38.25" hidden="1" x14ac:dyDescent="0.2">
      <c r="A82" s="9" t="s">
        <v>438</v>
      </c>
      <c r="B82" s="8" t="s">
        <v>5</v>
      </c>
      <c r="C82" s="3" t="s">
        <v>409</v>
      </c>
      <c r="D82" s="4">
        <f t="shared" ref="D82:P83" si="88">D83</f>
        <v>0</v>
      </c>
      <c r="E82" s="4">
        <f t="shared" si="88"/>
        <v>0</v>
      </c>
      <c r="F82" s="4">
        <f t="shared" si="88"/>
        <v>0</v>
      </c>
      <c r="G82" s="4">
        <f t="shared" si="88"/>
        <v>0</v>
      </c>
      <c r="H82" s="4">
        <f t="shared" si="88"/>
        <v>0</v>
      </c>
      <c r="I82" s="4">
        <f t="shared" si="88"/>
        <v>0</v>
      </c>
      <c r="J82" s="4">
        <f t="shared" si="88"/>
        <v>0</v>
      </c>
      <c r="K82" s="4">
        <f t="shared" si="88"/>
        <v>0</v>
      </c>
      <c r="L82" s="4">
        <f t="shared" si="88"/>
        <v>0</v>
      </c>
      <c r="M82" s="4">
        <f t="shared" si="2"/>
        <v>0</v>
      </c>
      <c r="N82" s="4">
        <f t="shared" si="88"/>
        <v>0</v>
      </c>
      <c r="O82" s="4">
        <f t="shared" si="88"/>
        <v>0</v>
      </c>
      <c r="P82" s="4">
        <f t="shared" si="88"/>
        <v>0</v>
      </c>
      <c r="Q82" s="4">
        <f t="shared" si="4"/>
        <v>0</v>
      </c>
      <c r="R82" s="4">
        <f t="shared" si="5"/>
        <v>0</v>
      </c>
      <c r="S82" s="4">
        <f t="shared" ref="S82:U83" si="89">S83</f>
        <v>0</v>
      </c>
      <c r="T82" s="4">
        <f t="shared" si="89"/>
        <v>0</v>
      </c>
      <c r="U82" s="4">
        <f t="shared" si="89"/>
        <v>0</v>
      </c>
      <c r="V82" s="4">
        <f t="shared" si="7"/>
        <v>0</v>
      </c>
      <c r="W82" s="5" t="e">
        <f t="shared" si="12"/>
        <v>#DIV/0!</v>
      </c>
      <c r="X82" s="4">
        <f t="shared" ref="X82:X147" si="90">V82-D82</f>
        <v>0</v>
      </c>
      <c r="Y82" s="4" t="e">
        <f t="shared" ref="Y82:Y147" si="91">V82/D82*100</f>
        <v>#DIV/0!</v>
      </c>
    </row>
    <row r="83" spans="1:25" s="17" customFormat="1" ht="38.25" hidden="1" x14ac:dyDescent="0.2">
      <c r="A83" s="9" t="s">
        <v>408</v>
      </c>
      <c r="B83" s="8" t="s">
        <v>5</v>
      </c>
      <c r="C83" s="3" t="s">
        <v>439</v>
      </c>
      <c r="D83" s="4">
        <f t="shared" si="88"/>
        <v>0</v>
      </c>
      <c r="E83" s="4">
        <f t="shared" si="88"/>
        <v>0</v>
      </c>
      <c r="F83" s="4">
        <f t="shared" si="88"/>
        <v>0</v>
      </c>
      <c r="G83" s="4">
        <f t="shared" si="88"/>
        <v>0</v>
      </c>
      <c r="H83" s="4">
        <f t="shared" si="88"/>
        <v>0</v>
      </c>
      <c r="I83" s="4">
        <f t="shared" si="88"/>
        <v>0</v>
      </c>
      <c r="J83" s="4">
        <f t="shared" si="88"/>
        <v>0</v>
      </c>
      <c r="K83" s="4">
        <f t="shared" si="88"/>
        <v>0</v>
      </c>
      <c r="L83" s="4">
        <f t="shared" si="88"/>
        <v>0</v>
      </c>
      <c r="M83" s="4">
        <f t="shared" si="2"/>
        <v>0</v>
      </c>
      <c r="N83" s="4">
        <f t="shared" si="88"/>
        <v>0</v>
      </c>
      <c r="O83" s="4">
        <f t="shared" si="88"/>
        <v>0</v>
      </c>
      <c r="P83" s="4">
        <f t="shared" si="88"/>
        <v>0</v>
      </c>
      <c r="Q83" s="4">
        <f t="shared" ref="Q83:Q153" si="92">N83+O83+P83</f>
        <v>0</v>
      </c>
      <c r="R83" s="4">
        <f t="shared" ref="R83:R153" si="93">H83+L83+Q83</f>
        <v>0</v>
      </c>
      <c r="S83" s="4">
        <f t="shared" si="89"/>
        <v>0</v>
      </c>
      <c r="T83" s="4">
        <f t="shared" si="89"/>
        <v>0</v>
      </c>
      <c r="U83" s="4">
        <f t="shared" si="89"/>
        <v>0</v>
      </c>
      <c r="V83" s="4">
        <f t="shared" ref="V83:V153" si="94">H83+L83+Q83+S83+T83+U83</f>
        <v>0</v>
      </c>
      <c r="W83" s="5" t="e">
        <f t="shared" ref="W83:W147" si="95">V83/D83*100</f>
        <v>#DIV/0!</v>
      </c>
      <c r="X83" s="4">
        <f t="shared" si="90"/>
        <v>0</v>
      </c>
      <c r="Y83" s="4" t="e">
        <f t="shared" si="91"/>
        <v>#DIV/0!</v>
      </c>
    </row>
    <row r="84" spans="1:25" s="17" customFormat="1" ht="76.5" hidden="1" x14ac:dyDescent="0.2">
      <c r="A84" s="9" t="s">
        <v>406</v>
      </c>
      <c r="B84" s="8" t="s">
        <v>92</v>
      </c>
      <c r="C84" s="3" t="s">
        <v>407</v>
      </c>
      <c r="D84" s="4"/>
      <c r="E84" s="4"/>
      <c r="F84" s="4"/>
      <c r="G84" s="4"/>
      <c r="H84" s="4">
        <f>E84+F84+G84</f>
        <v>0</v>
      </c>
      <c r="I84" s="4"/>
      <c r="J84" s="4"/>
      <c r="K84" s="4"/>
      <c r="L84" s="4">
        <f>I84+J84+K84</f>
        <v>0</v>
      </c>
      <c r="M84" s="4">
        <f t="shared" si="2"/>
        <v>0</v>
      </c>
      <c r="N84" s="4"/>
      <c r="O84" s="4"/>
      <c r="P84" s="4">
        <v>0</v>
      </c>
      <c r="Q84" s="4">
        <f t="shared" si="92"/>
        <v>0</v>
      </c>
      <c r="R84" s="4">
        <f t="shared" si="93"/>
        <v>0</v>
      </c>
      <c r="S84" s="4">
        <v>0</v>
      </c>
      <c r="T84" s="4">
        <v>0</v>
      </c>
      <c r="U84" s="4">
        <v>0</v>
      </c>
      <c r="V84" s="4">
        <f t="shared" si="94"/>
        <v>0</v>
      </c>
      <c r="W84" s="5" t="e">
        <f t="shared" si="95"/>
        <v>#DIV/0!</v>
      </c>
      <c r="X84" s="4">
        <f t="shared" si="90"/>
        <v>0</v>
      </c>
      <c r="Y84" s="4" t="e">
        <f t="shared" si="91"/>
        <v>#DIV/0!</v>
      </c>
    </row>
    <row r="85" spans="1:25" s="17" customFormat="1" ht="51" hidden="1" x14ac:dyDescent="0.2">
      <c r="A85" s="73" t="s">
        <v>520</v>
      </c>
      <c r="B85" s="8" t="s">
        <v>5</v>
      </c>
      <c r="C85" s="74" t="s">
        <v>521</v>
      </c>
      <c r="D85" s="4">
        <f>+D86</f>
        <v>0</v>
      </c>
      <c r="E85" s="4">
        <f t="shared" ref="E85:V86" si="96">+E86</f>
        <v>0</v>
      </c>
      <c r="F85" s="4">
        <f t="shared" si="96"/>
        <v>0</v>
      </c>
      <c r="G85" s="4">
        <f t="shared" si="96"/>
        <v>0</v>
      </c>
      <c r="H85" s="4">
        <f t="shared" si="96"/>
        <v>0</v>
      </c>
      <c r="I85" s="4">
        <f t="shared" si="96"/>
        <v>0</v>
      </c>
      <c r="J85" s="4">
        <f t="shared" si="96"/>
        <v>0</v>
      </c>
      <c r="K85" s="4">
        <f t="shared" si="96"/>
        <v>0</v>
      </c>
      <c r="L85" s="4">
        <f t="shared" si="96"/>
        <v>0</v>
      </c>
      <c r="M85" s="4">
        <f t="shared" si="96"/>
        <v>0</v>
      </c>
      <c r="N85" s="4">
        <f t="shared" si="96"/>
        <v>0</v>
      </c>
      <c r="O85" s="4">
        <f t="shared" si="96"/>
        <v>0</v>
      </c>
      <c r="P85" s="4">
        <f t="shared" si="96"/>
        <v>0</v>
      </c>
      <c r="Q85" s="4">
        <f t="shared" si="96"/>
        <v>0</v>
      </c>
      <c r="R85" s="4">
        <f t="shared" si="96"/>
        <v>0</v>
      </c>
      <c r="S85" s="4">
        <f t="shared" si="96"/>
        <v>0</v>
      </c>
      <c r="T85" s="4">
        <f t="shared" si="96"/>
        <v>0</v>
      </c>
      <c r="U85" s="4">
        <f t="shared" si="96"/>
        <v>0</v>
      </c>
      <c r="V85" s="4">
        <f t="shared" si="96"/>
        <v>0</v>
      </c>
      <c r="W85" s="5" t="e">
        <f t="shared" si="95"/>
        <v>#DIV/0!</v>
      </c>
      <c r="X85" s="4">
        <f t="shared" si="90"/>
        <v>0</v>
      </c>
      <c r="Y85" s="4" t="e">
        <f t="shared" si="91"/>
        <v>#DIV/0!</v>
      </c>
    </row>
    <row r="86" spans="1:25" s="17" customFormat="1" ht="51" hidden="1" x14ac:dyDescent="0.2">
      <c r="A86" s="73" t="s">
        <v>522</v>
      </c>
      <c r="B86" s="8" t="s">
        <v>5</v>
      </c>
      <c r="C86" s="74" t="s">
        <v>523</v>
      </c>
      <c r="D86" s="4">
        <f>+D87</f>
        <v>0</v>
      </c>
      <c r="E86" s="4">
        <f t="shared" si="96"/>
        <v>0</v>
      </c>
      <c r="F86" s="4">
        <f t="shared" si="96"/>
        <v>0</v>
      </c>
      <c r="G86" s="4">
        <f t="shared" si="96"/>
        <v>0</v>
      </c>
      <c r="H86" s="4">
        <f t="shared" si="96"/>
        <v>0</v>
      </c>
      <c r="I86" s="4">
        <f t="shared" si="96"/>
        <v>0</v>
      </c>
      <c r="J86" s="4">
        <f t="shared" si="96"/>
        <v>0</v>
      </c>
      <c r="K86" s="4">
        <f t="shared" si="96"/>
        <v>0</v>
      </c>
      <c r="L86" s="4">
        <f t="shared" si="96"/>
        <v>0</v>
      </c>
      <c r="M86" s="4">
        <f t="shared" si="96"/>
        <v>0</v>
      </c>
      <c r="N86" s="4">
        <f t="shared" si="96"/>
        <v>0</v>
      </c>
      <c r="O86" s="4">
        <f t="shared" si="96"/>
        <v>0</v>
      </c>
      <c r="P86" s="4">
        <f t="shared" si="96"/>
        <v>0</v>
      </c>
      <c r="Q86" s="4">
        <f t="shared" si="96"/>
        <v>0</v>
      </c>
      <c r="R86" s="4">
        <f t="shared" si="96"/>
        <v>0</v>
      </c>
      <c r="S86" s="4">
        <f t="shared" si="96"/>
        <v>0</v>
      </c>
      <c r="T86" s="4">
        <f t="shared" si="96"/>
        <v>0</v>
      </c>
      <c r="U86" s="4">
        <f t="shared" si="96"/>
        <v>0</v>
      </c>
      <c r="V86" s="4">
        <f t="shared" si="96"/>
        <v>0</v>
      </c>
      <c r="W86" s="5" t="e">
        <f t="shared" si="95"/>
        <v>#DIV/0!</v>
      </c>
      <c r="X86" s="4">
        <f t="shared" si="90"/>
        <v>0</v>
      </c>
      <c r="Y86" s="4" t="e">
        <f t="shared" si="91"/>
        <v>#DIV/0!</v>
      </c>
    </row>
    <row r="87" spans="1:25" s="17" customFormat="1" ht="127.5" hidden="1" x14ac:dyDescent="0.2">
      <c r="A87" s="73" t="s">
        <v>524</v>
      </c>
      <c r="B87" s="8" t="s">
        <v>87</v>
      </c>
      <c r="C87" s="74" t="s">
        <v>525</v>
      </c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>
        <v>0</v>
      </c>
      <c r="Q87" s="4"/>
      <c r="R87" s="4"/>
      <c r="S87" s="4"/>
      <c r="T87" s="4">
        <v>0</v>
      </c>
      <c r="U87" s="4"/>
      <c r="V87" s="4">
        <f t="shared" si="94"/>
        <v>0</v>
      </c>
      <c r="W87" s="5" t="e">
        <f t="shared" si="95"/>
        <v>#DIV/0!</v>
      </c>
      <c r="X87" s="4">
        <f t="shared" si="90"/>
        <v>0</v>
      </c>
      <c r="Y87" s="4" t="e">
        <f t="shared" si="91"/>
        <v>#DIV/0!</v>
      </c>
    </row>
    <row r="88" spans="1:25" s="17" customFormat="1" ht="25.5" x14ac:dyDescent="0.2">
      <c r="A88" s="78" t="s">
        <v>110</v>
      </c>
      <c r="B88" s="8" t="s">
        <v>5</v>
      </c>
      <c r="C88" s="3" t="s">
        <v>111</v>
      </c>
      <c r="D88" s="4">
        <f t="shared" ref="D88:P89" si="97">+D89</f>
        <v>597504</v>
      </c>
      <c r="E88" s="4">
        <f t="shared" si="97"/>
        <v>0</v>
      </c>
      <c r="F88" s="4">
        <f t="shared" si="97"/>
        <v>0</v>
      </c>
      <c r="G88" s="4">
        <f t="shared" si="97"/>
        <v>597504</v>
      </c>
      <c r="H88" s="4">
        <f t="shared" si="97"/>
        <v>597504</v>
      </c>
      <c r="I88" s="4">
        <f t="shared" si="97"/>
        <v>0</v>
      </c>
      <c r="J88" s="4">
        <f t="shared" si="97"/>
        <v>0</v>
      </c>
      <c r="K88" s="4">
        <f t="shared" si="97"/>
        <v>0</v>
      </c>
      <c r="L88" s="4">
        <f t="shared" si="97"/>
        <v>0</v>
      </c>
      <c r="M88" s="4">
        <f t="shared" ref="M88:M158" si="98">H88+L88</f>
        <v>597504</v>
      </c>
      <c r="N88" s="4">
        <f t="shared" si="97"/>
        <v>0</v>
      </c>
      <c r="O88" s="4">
        <f t="shared" si="97"/>
        <v>0</v>
      </c>
      <c r="P88" s="4">
        <f t="shared" si="97"/>
        <v>0</v>
      </c>
      <c r="Q88" s="4">
        <f t="shared" si="92"/>
        <v>0</v>
      </c>
      <c r="R88" s="4">
        <f t="shared" si="93"/>
        <v>597504</v>
      </c>
      <c r="S88" s="4">
        <f t="shared" ref="S88:U89" si="99">+S89</f>
        <v>0</v>
      </c>
      <c r="T88" s="4">
        <f t="shared" si="99"/>
        <v>0</v>
      </c>
      <c r="U88" s="4">
        <f t="shared" si="99"/>
        <v>0</v>
      </c>
      <c r="V88" s="4">
        <f t="shared" si="94"/>
        <v>597504</v>
      </c>
      <c r="W88" s="5">
        <f t="shared" si="95"/>
        <v>100</v>
      </c>
      <c r="X88" s="4">
        <f t="shared" si="90"/>
        <v>0</v>
      </c>
      <c r="Y88" s="4">
        <f t="shared" si="91"/>
        <v>100</v>
      </c>
    </row>
    <row r="89" spans="1:25" s="17" customFormat="1" ht="38.25" x14ac:dyDescent="0.2">
      <c r="A89" s="78" t="s">
        <v>112</v>
      </c>
      <c r="B89" s="8" t="s">
        <v>5</v>
      </c>
      <c r="C89" s="3" t="s">
        <v>113</v>
      </c>
      <c r="D89" s="4">
        <f t="shared" si="97"/>
        <v>597504</v>
      </c>
      <c r="E89" s="4">
        <f t="shared" si="97"/>
        <v>0</v>
      </c>
      <c r="F89" s="4">
        <f t="shared" si="97"/>
        <v>0</v>
      </c>
      <c r="G89" s="4">
        <f t="shared" si="97"/>
        <v>597504</v>
      </c>
      <c r="H89" s="4">
        <f t="shared" si="97"/>
        <v>597504</v>
      </c>
      <c r="I89" s="4">
        <f t="shared" si="97"/>
        <v>0</v>
      </c>
      <c r="J89" s="4">
        <f t="shared" si="97"/>
        <v>0</v>
      </c>
      <c r="K89" s="4">
        <f t="shared" si="97"/>
        <v>0</v>
      </c>
      <c r="L89" s="4">
        <f t="shared" si="97"/>
        <v>0</v>
      </c>
      <c r="M89" s="4">
        <f t="shared" si="98"/>
        <v>597504</v>
      </c>
      <c r="N89" s="4">
        <f t="shared" si="97"/>
        <v>0</v>
      </c>
      <c r="O89" s="4">
        <f t="shared" si="97"/>
        <v>0</v>
      </c>
      <c r="P89" s="4">
        <f t="shared" si="97"/>
        <v>0</v>
      </c>
      <c r="Q89" s="4">
        <f t="shared" si="92"/>
        <v>0</v>
      </c>
      <c r="R89" s="4">
        <f t="shared" si="93"/>
        <v>597504</v>
      </c>
      <c r="S89" s="4">
        <f t="shared" si="99"/>
        <v>0</v>
      </c>
      <c r="T89" s="4">
        <f t="shared" si="99"/>
        <v>0</v>
      </c>
      <c r="U89" s="4">
        <f t="shared" si="99"/>
        <v>0</v>
      </c>
      <c r="V89" s="4">
        <f t="shared" si="94"/>
        <v>597504</v>
      </c>
      <c r="W89" s="5">
        <f t="shared" si="95"/>
        <v>100</v>
      </c>
      <c r="X89" s="4">
        <f t="shared" si="90"/>
        <v>0</v>
      </c>
      <c r="Y89" s="4">
        <f t="shared" si="91"/>
        <v>100</v>
      </c>
    </row>
    <row r="90" spans="1:25" s="17" customFormat="1" ht="38.25" x14ac:dyDescent="0.2">
      <c r="A90" s="78" t="s">
        <v>114</v>
      </c>
      <c r="B90" s="8" t="s">
        <v>87</v>
      </c>
      <c r="C90" s="3" t="s">
        <v>115</v>
      </c>
      <c r="D90" s="4">
        <v>597504</v>
      </c>
      <c r="E90" s="4">
        <v>0</v>
      </c>
      <c r="F90" s="4">
        <v>0</v>
      </c>
      <c r="G90" s="4">
        <v>597504</v>
      </c>
      <c r="H90" s="4">
        <f>E90+F90+G90</f>
        <v>597504</v>
      </c>
      <c r="I90" s="4">
        <v>0</v>
      </c>
      <c r="J90" s="4">
        <v>0</v>
      </c>
      <c r="K90" s="4">
        <v>0</v>
      </c>
      <c r="L90" s="4">
        <f>I90+J90+K90</f>
        <v>0</v>
      </c>
      <c r="M90" s="4">
        <f t="shared" si="98"/>
        <v>597504</v>
      </c>
      <c r="N90" s="4">
        <v>0</v>
      </c>
      <c r="O90" s="4">
        <v>0</v>
      </c>
      <c r="P90" s="4">
        <v>0</v>
      </c>
      <c r="Q90" s="4">
        <f t="shared" si="92"/>
        <v>0</v>
      </c>
      <c r="R90" s="4">
        <f t="shared" si="93"/>
        <v>597504</v>
      </c>
      <c r="S90" s="4"/>
      <c r="T90" s="4">
        <v>0</v>
      </c>
      <c r="U90" s="4">
        <v>0</v>
      </c>
      <c r="V90" s="4">
        <f t="shared" si="94"/>
        <v>597504</v>
      </c>
      <c r="W90" s="5">
        <f t="shared" si="95"/>
        <v>100</v>
      </c>
      <c r="X90" s="4">
        <f t="shared" si="90"/>
        <v>0</v>
      </c>
      <c r="Y90" s="4">
        <f t="shared" si="91"/>
        <v>100</v>
      </c>
    </row>
    <row r="91" spans="1:25" s="17" customFormat="1" ht="63.75" x14ac:dyDescent="0.2">
      <c r="A91" s="21" t="s">
        <v>116</v>
      </c>
      <c r="B91" s="8" t="s">
        <v>5</v>
      </c>
      <c r="C91" s="3" t="s">
        <v>117</v>
      </c>
      <c r="D91" s="4">
        <f t="shared" ref="D91:L91" si="100">+D92+D97</f>
        <v>16876383</v>
      </c>
      <c r="E91" s="4">
        <f t="shared" si="100"/>
        <v>0</v>
      </c>
      <c r="F91" s="4">
        <f t="shared" si="100"/>
        <v>0</v>
      </c>
      <c r="G91" s="4">
        <f t="shared" si="100"/>
        <v>4328341.3600000003</v>
      </c>
      <c r="H91" s="4">
        <f t="shared" si="100"/>
        <v>4328341.3600000003</v>
      </c>
      <c r="I91" s="4">
        <f t="shared" si="100"/>
        <v>0</v>
      </c>
      <c r="J91" s="4">
        <f t="shared" si="100"/>
        <v>0</v>
      </c>
      <c r="K91" s="4">
        <f t="shared" si="100"/>
        <v>0</v>
      </c>
      <c r="L91" s="4">
        <f t="shared" si="100"/>
        <v>0</v>
      </c>
      <c r="M91" s="4">
        <f t="shared" si="98"/>
        <v>4328341.3600000003</v>
      </c>
      <c r="N91" s="4">
        <f t="shared" ref="N91:P91" si="101">+N92+N97</f>
        <v>0</v>
      </c>
      <c r="O91" s="4">
        <f t="shared" si="101"/>
        <v>0</v>
      </c>
      <c r="P91" s="4">
        <f t="shared" si="101"/>
        <v>0</v>
      </c>
      <c r="Q91" s="4">
        <f t="shared" si="92"/>
        <v>0</v>
      </c>
      <c r="R91" s="4">
        <f t="shared" si="93"/>
        <v>4328341.3600000003</v>
      </c>
      <c r="S91" s="4">
        <f t="shared" ref="S91:U91" si="102">+S92+S97</f>
        <v>0</v>
      </c>
      <c r="T91" s="4">
        <f t="shared" si="102"/>
        <v>0</v>
      </c>
      <c r="U91" s="4">
        <f t="shared" si="102"/>
        <v>0</v>
      </c>
      <c r="V91" s="4">
        <f t="shared" si="94"/>
        <v>4328341.3600000003</v>
      </c>
      <c r="W91" s="5">
        <f t="shared" si="95"/>
        <v>25.647328340438829</v>
      </c>
      <c r="X91" s="4">
        <f t="shared" si="90"/>
        <v>-12548041.640000001</v>
      </c>
      <c r="Y91" s="4">
        <f t="shared" si="91"/>
        <v>25.647328340438829</v>
      </c>
    </row>
    <row r="92" spans="1:25" s="17" customFormat="1" ht="63.75" x14ac:dyDescent="0.2">
      <c r="A92" s="21" t="s">
        <v>118</v>
      </c>
      <c r="B92" s="8" t="s">
        <v>5</v>
      </c>
      <c r="C92" s="22" t="s">
        <v>119</v>
      </c>
      <c r="D92" s="4">
        <f t="shared" ref="D92:P93" si="103">+D93</f>
        <v>6350000</v>
      </c>
      <c r="E92" s="4">
        <f t="shared" si="103"/>
        <v>0</v>
      </c>
      <c r="F92" s="4">
        <f t="shared" si="103"/>
        <v>0</v>
      </c>
      <c r="G92" s="4">
        <f t="shared" si="103"/>
        <v>1842266.6199999999</v>
      </c>
      <c r="H92" s="4">
        <f t="shared" si="103"/>
        <v>1842266.6199999999</v>
      </c>
      <c r="I92" s="4">
        <f t="shared" si="103"/>
        <v>0</v>
      </c>
      <c r="J92" s="4">
        <f t="shared" si="103"/>
        <v>0</v>
      </c>
      <c r="K92" s="4">
        <f t="shared" si="103"/>
        <v>0</v>
      </c>
      <c r="L92" s="4">
        <f t="shared" si="103"/>
        <v>0</v>
      </c>
      <c r="M92" s="4">
        <f t="shared" si="98"/>
        <v>1842266.6199999999</v>
      </c>
      <c r="N92" s="4">
        <f t="shared" si="103"/>
        <v>0</v>
      </c>
      <c r="O92" s="4">
        <f t="shared" si="103"/>
        <v>0</v>
      </c>
      <c r="P92" s="4">
        <f t="shared" si="103"/>
        <v>0</v>
      </c>
      <c r="Q92" s="4">
        <f t="shared" si="92"/>
        <v>0</v>
      </c>
      <c r="R92" s="4">
        <f t="shared" si="93"/>
        <v>1842266.6199999999</v>
      </c>
      <c r="S92" s="4">
        <f t="shared" ref="S92:U93" si="104">+S93</f>
        <v>0</v>
      </c>
      <c r="T92" s="4">
        <f t="shared" si="104"/>
        <v>0</v>
      </c>
      <c r="U92" s="4">
        <f t="shared" si="104"/>
        <v>0</v>
      </c>
      <c r="V92" s="4">
        <f t="shared" si="94"/>
        <v>1842266.6199999999</v>
      </c>
      <c r="W92" s="5">
        <f t="shared" si="95"/>
        <v>29.01207275590551</v>
      </c>
      <c r="X92" s="4">
        <f t="shared" si="90"/>
        <v>-4507733.38</v>
      </c>
      <c r="Y92" s="4">
        <f t="shared" si="91"/>
        <v>29.01207275590551</v>
      </c>
    </row>
    <row r="93" spans="1:25" s="17" customFormat="1" ht="63.75" x14ac:dyDescent="0.2">
      <c r="A93" s="21" t="s">
        <v>120</v>
      </c>
      <c r="B93" s="8" t="s">
        <v>5</v>
      </c>
      <c r="C93" s="3" t="s">
        <v>121</v>
      </c>
      <c r="D93" s="4">
        <f t="shared" si="103"/>
        <v>6350000</v>
      </c>
      <c r="E93" s="4">
        <f t="shared" si="103"/>
        <v>0</v>
      </c>
      <c r="F93" s="4">
        <f t="shared" si="103"/>
        <v>0</v>
      </c>
      <c r="G93" s="4">
        <f t="shared" si="103"/>
        <v>1842266.6199999999</v>
      </c>
      <c r="H93" s="4">
        <f t="shared" si="103"/>
        <v>1842266.6199999999</v>
      </c>
      <c r="I93" s="4">
        <f t="shared" si="103"/>
        <v>0</v>
      </c>
      <c r="J93" s="4">
        <f t="shared" si="103"/>
        <v>0</v>
      </c>
      <c r="K93" s="4">
        <f t="shared" si="103"/>
        <v>0</v>
      </c>
      <c r="L93" s="4">
        <f t="shared" si="103"/>
        <v>0</v>
      </c>
      <c r="M93" s="4">
        <f t="shared" si="98"/>
        <v>1842266.6199999999</v>
      </c>
      <c r="N93" s="4">
        <f t="shared" si="103"/>
        <v>0</v>
      </c>
      <c r="O93" s="4">
        <f t="shared" si="103"/>
        <v>0</v>
      </c>
      <c r="P93" s="4">
        <f t="shared" si="103"/>
        <v>0</v>
      </c>
      <c r="Q93" s="4">
        <f t="shared" si="92"/>
        <v>0</v>
      </c>
      <c r="R93" s="4">
        <f t="shared" si="93"/>
        <v>1842266.6199999999</v>
      </c>
      <c r="S93" s="4">
        <f t="shared" si="104"/>
        <v>0</v>
      </c>
      <c r="T93" s="4">
        <f t="shared" si="104"/>
        <v>0</v>
      </c>
      <c r="U93" s="4">
        <f t="shared" si="104"/>
        <v>0</v>
      </c>
      <c r="V93" s="4">
        <f t="shared" si="94"/>
        <v>1842266.6199999999</v>
      </c>
      <c r="W93" s="5">
        <f t="shared" si="95"/>
        <v>29.01207275590551</v>
      </c>
      <c r="X93" s="4">
        <f t="shared" si="90"/>
        <v>-4507733.38</v>
      </c>
      <c r="Y93" s="4">
        <f t="shared" si="91"/>
        <v>29.01207275590551</v>
      </c>
    </row>
    <row r="94" spans="1:25" s="17" customFormat="1" ht="76.5" x14ac:dyDescent="0.2">
      <c r="A94" s="25" t="s">
        <v>122</v>
      </c>
      <c r="B94" s="8" t="s">
        <v>5</v>
      </c>
      <c r="C94" s="3" t="s">
        <v>123</v>
      </c>
      <c r="D94" s="4">
        <f>+D95+D96</f>
        <v>6350000</v>
      </c>
      <c r="E94" s="4">
        <f t="shared" ref="E94:L94" si="105">+E95+E96</f>
        <v>0</v>
      </c>
      <c r="F94" s="4">
        <f t="shared" si="105"/>
        <v>0</v>
      </c>
      <c r="G94" s="4">
        <f t="shared" si="105"/>
        <v>1842266.6199999999</v>
      </c>
      <c r="H94" s="4">
        <f t="shared" si="105"/>
        <v>1842266.6199999999</v>
      </c>
      <c r="I94" s="4">
        <f t="shared" si="105"/>
        <v>0</v>
      </c>
      <c r="J94" s="4">
        <f t="shared" si="105"/>
        <v>0</v>
      </c>
      <c r="K94" s="4">
        <f t="shared" si="105"/>
        <v>0</v>
      </c>
      <c r="L94" s="4">
        <f t="shared" si="105"/>
        <v>0</v>
      </c>
      <c r="M94" s="4">
        <f t="shared" si="98"/>
        <v>1842266.6199999999</v>
      </c>
      <c r="N94" s="4">
        <f t="shared" ref="N94:P94" si="106">+N95+N96</f>
        <v>0</v>
      </c>
      <c r="O94" s="4">
        <f t="shared" si="106"/>
        <v>0</v>
      </c>
      <c r="P94" s="4">
        <f t="shared" si="106"/>
        <v>0</v>
      </c>
      <c r="Q94" s="4">
        <f t="shared" si="92"/>
        <v>0</v>
      </c>
      <c r="R94" s="4">
        <f t="shared" si="93"/>
        <v>1842266.6199999999</v>
      </c>
      <c r="S94" s="4">
        <f t="shared" ref="S94:U94" si="107">+S95+S96</f>
        <v>0</v>
      </c>
      <c r="T94" s="4">
        <f t="shared" si="107"/>
        <v>0</v>
      </c>
      <c r="U94" s="4">
        <f t="shared" si="107"/>
        <v>0</v>
      </c>
      <c r="V94" s="4">
        <f t="shared" si="94"/>
        <v>1842266.6199999999</v>
      </c>
      <c r="W94" s="5">
        <f t="shared" si="95"/>
        <v>29.01207275590551</v>
      </c>
      <c r="X94" s="4">
        <f t="shared" si="90"/>
        <v>-4507733.38</v>
      </c>
      <c r="Y94" s="4">
        <f t="shared" si="91"/>
        <v>29.01207275590551</v>
      </c>
    </row>
    <row r="95" spans="1:25" s="17" customFormat="1" ht="76.5" x14ac:dyDescent="0.2">
      <c r="A95" s="25" t="s">
        <v>124</v>
      </c>
      <c r="B95" s="8" t="s">
        <v>92</v>
      </c>
      <c r="C95" s="3" t="s">
        <v>125</v>
      </c>
      <c r="D95" s="4">
        <v>6000000</v>
      </c>
      <c r="E95" s="4"/>
      <c r="F95" s="4"/>
      <c r="G95" s="4">
        <v>1740166.96</v>
      </c>
      <c r="H95" s="4">
        <f>E95+F95+G95</f>
        <v>1740166.96</v>
      </c>
      <c r="I95" s="4"/>
      <c r="J95" s="4"/>
      <c r="K95" s="4"/>
      <c r="L95" s="4">
        <f>I95+J95+K95</f>
        <v>0</v>
      </c>
      <c r="M95" s="4">
        <f t="shared" si="98"/>
        <v>1740166.96</v>
      </c>
      <c r="N95" s="4"/>
      <c r="O95" s="4"/>
      <c r="P95" s="4"/>
      <c r="Q95" s="4">
        <f t="shared" si="92"/>
        <v>0</v>
      </c>
      <c r="R95" s="4">
        <f t="shared" si="93"/>
        <v>1740166.96</v>
      </c>
      <c r="S95" s="4"/>
      <c r="T95" s="4"/>
      <c r="U95" s="4"/>
      <c r="V95" s="4">
        <f t="shared" si="94"/>
        <v>1740166.96</v>
      </c>
      <c r="W95" s="5">
        <f t="shared" si="95"/>
        <v>29.002782666666665</v>
      </c>
      <c r="X95" s="4">
        <f t="shared" si="90"/>
        <v>-4259833.04</v>
      </c>
      <c r="Y95" s="4">
        <f t="shared" si="91"/>
        <v>29.002782666666665</v>
      </c>
    </row>
    <row r="96" spans="1:25" s="17" customFormat="1" ht="76.5" x14ac:dyDescent="0.2">
      <c r="A96" s="25" t="s">
        <v>126</v>
      </c>
      <c r="B96" s="8" t="s">
        <v>92</v>
      </c>
      <c r="C96" s="3" t="s">
        <v>127</v>
      </c>
      <c r="D96" s="4">
        <v>350000</v>
      </c>
      <c r="E96" s="4"/>
      <c r="F96" s="4"/>
      <c r="G96" s="4">
        <v>102099.66</v>
      </c>
      <c r="H96" s="4">
        <f>E96+F96+G96</f>
        <v>102099.66</v>
      </c>
      <c r="I96" s="4"/>
      <c r="J96" s="4"/>
      <c r="K96" s="4"/>
      <c r="L96" s="4">
        <f>I96+J96+K96</f>
        <v>0</v>
      </c>
      <c r="M96" s="4">
        <f t="shared" si="98"/>
        <v>102099.66</v>
      </c>
      <c r="N96" s="4"/>
      <c r="O96" s="4"/>
      <c r="P96" s="4"/>
      <c r="Q96" s="4">
        <f t="shared" si="92"/>
        <v>0</v>
      </c>
      <c r="R96" s="4">
        <f t="shared" si="93"/>
        <v>102099.66</v>
      </c>
      <c r="S96" s="4"/>
      <c r="T96" s="4"/>
      <c r="U96" s="4"/>
      <c r="V96" s="4">
        <f t="shared" si="94"/>
        <v>102099.66</v>
      </c>
      <c r="W96" s="5">
        <f t="shared" si="95"/>
        <v>29.171331428571428</v>
      </c>
      <c r="X96" s="4">
        <f t="shared" si="90"/>
        <v>-247900.34</v>
      </c>
      <c r="Y96" s="4">
        <f t="shared" si="91"/>
        <v>29.171331428571428</v>
      </c>
    </row>
    <row r="97" spans="1:25" s="17" customFormat="1" ht="82.9" customHeight="1" x14ac:dyDescent="0.2">
      <c r="A97" s="25" t="s">
        <v>346</v>
      </c>
      <c r="B97" s="8" t="s">
        <v>5</v>
      </c>
      <c r="C97" s="3" t="s">
        <v>345</v>
      </c>
      <c r="D97" s="4">
        <f>+D98</f>
        <v>10526383</v>
      </c>
      <c r="E97" s="4">
        <f t="shared" ref="E97:H97" si="108">+E98</f>
        <v>0</v>
      </c>
      <c r="F97" s="4">
        <f t="shared" si="108"/>
        <v>0</v>
      </c>
      <c r="G97" s="4">
        <f t="shared" si="108"/>
        <v>2486074.7400000002</v>
      </c>
      <c r="H97" s="4">
        <f t="shared" si="108"/>
        <v>2486074.7400000002</v>
      </c>
      <c r="I97" s="4">
        <f t="shared" ref="I97" si="109">+I98</f>
        <v>0</v>
      </c>
      <c r="J97" s="4">
        <f t="shared" ref="J97" si="110">+J98</f>
        <v>0</v>
      </c>
      <c r="K97" s="4">
        <f t="shared" ref="K97" si="111">+K98</f>
        <v>0</v>
      </c>
      <c r="L97" s="4">
        <f t="shared" ref="L97:L98" si="112">+L99+L103+L106</f>
        <v>0</v>
      </c>
      <c r="M97" s="4">
        <f t="shared" si="98"/>
        <v>2486074.7400000002</v>
      </c>
      <c r="N97" s="4">
        <f t="shared" ref="N97" si="113">+N98</f>
        <v>0</v>
      </c>
      <c r="O97" s="4">
        <f t="shared" ref="O97" si="114">+O98</f>
        <v>0</v>
      </c>
      <c r="P97" s="4">
        <f t="shared" ref="P97" si="115">+P98</f>
        <v>0</v>
      </c>
      <c r="Q97" s="4">
        <f t="shared" si="92"/>
        <v>0</v>
      </c>
      <c r="R97" s="4">
        <f t="shared" si="93"/>
        <v>2486074.7400000002</v>
      </c>
      <c r="S97" s="4">
        <f t="shared" ref="S97" si="116">+S98</f>
        <v>0</v>
      </c>
      <c r="T97" s="4">
        <f t="shared" ref="T97" si="117">+T98</f>
        <v>0</v>
      </c>
      <c r="U97" s="4">
        <f t="shared" ref="U97" si="118">+U98</f>
        <v>0</v>
      </c>
      <c r="V97" s="4">
        <f t="shared" si="94"/>
        <v>2486074.7400000002</v>
      </c>
      <c r="W97" s="5">
        <f t="shared" si="95"/>
        <v>23.617559231884304</v>
      </c>
      <c r="X97" s="4">
        <f t="shared" si="90"/>
        <v>-8040308.2599999998</v>
      </c>
      <c r="Y97" s="4">
        <f t="shared" si="91"/>
        <v>23.617559231884304</v>
      </c>
    </row>
    <row r="98" spans="1:25" s="17" customFormat="1" ht="82.9" customHeight="1" x14ac:dyDescent="0.2">
      <c r="A98" s="25" t="s">
        <v>347</v>
      </c>
      <c r="B98" s="8" t="s">
        <v>5</v>
      </c>
      <c r="C98" s="3" t="s">
        <v>567</v>
      </c>
      <c r="D98" s="4">
        <f>+D100+D104+D107</f>
        <v>10526383</v>
      </c>
      <c r="E98" s="4">
        <f t="shared" ref="E98:K98" si="119">+E100+E104+E107</f>
        <v>0</v>
      </c>
      <c r="F98" s="4">
        <f t="shared" si="119"/>
        <v>0</v>
      </c>
      <c r="G98" s="4">
        <f>+G99+G103+G106</f>
        <v>2486074.7400000002</v>
      </c>
      <c r="H98" s="4">
        <f>+H99+H103+H106</f>
        <v>2486074.7400000002</v>
      </c>
      <c r="I98" s="4">
        <f t="shared" si="119"/>
        <v>0</v>
      </c>
      <c r="J98" s="4">
        <f t="shared" si="119"/>
        <v>0</v>
      </c>
      <c r="K98" s="4">
        <f t="shared" si="119"/>
        <v>0</v>
      </c>
      <c r="L98" s="4">
        <f t="shared" si="112"/>
        <v>0</v>
      </c>
      <c r="M98" s="4">
        <f t="shared" si="98"/>
        <v>2486074.7400000002</v>
      </c>
      <c r="N98" s="4">
        <f t="shared" ref="N98:P98" si="120">+N100+N104+N107</f>
        <v>0</v>
      </c>
      <c r="O98" s="4">
        <f t="shared" si="120"/>
        <v>0</v>
      </c>
      <c r="P98" s="4">
        <f t="shared" si="120"/>
        <v>0</v>
      </c>
      <c r="Q98" s="4">
        <f t="shared" si="92"/>
        <v>0</v>
      </c>
      <c r="R98" s="4">
        <f t="shared" si="93"/>
        <v>2486074.7400000002</v>
      </c>
      <c r="S98" s="4">
        <f t="shared" ref="S98:U98" si="121">+S100+S104+S107</f>
        <v>0</v>
      </c>
      <c r="T98" s="4">
        <f t="shared" si="121"/>
        <v>0</v>
      </c>
      <c r="U98" s="4">
        <f t="shared" si="121"/>
        <v>0</v>
      </c>
      <c r="V98" s="4">
        <f t="shared" si="94"/>
        <v>2486074.7400000002</v>
      </c>
      <c r="W98" s="5">
        <f t="shared" si="95"/>
        <v>23.617559231884304</v>
      </c>
      <c r="X98" s="4"/>
      <c r="Y98" s="4"/>
    </row>
    <row r="99" spans="1:25" s="17" customFormat="1" ht="76.5" x14ac:dyDescent="0.2">
      <c r="A99" s="25" t="s">
        <v>347</v>
      </c>
      <c r="B99" s="8" t="s">
        <v>5</v>
      </c>
      <c r="C99" s="3" t="s">
        <v>350</v>
      </c>
      <c r="D99" s="4">
        <f>D100+D101+D102</f>
        <v>6074033</v>
      </c>
      <c r="E99" s="4">
        <f t="shared" ref="E99:P99" si="122">E100+E101</f>
        <v>0</v>
      </c>
      <c r="F99" s="4">
        <f t="shared" si="122"/>
        <v>0</v>
      </c>
      <c r="G99" s="4">
        <f t="shared" si="122"/>
        <v>1051441.07</v>
      </c>
      <c r="H99" s="4">
        <f t="shared" si="122"/>
        <v>1051441.07</v>
      </c>
      <c r="I99" s="4">
        <f t="shared" si="122"/>
        <v>0</v>
      </c>
      <c r="J99" s="4">
        <f t="shared" si="122"/>
        <v>0</v>
      </c>
      <c r="K99" s="4">
        <f t="shared" si="122"/>
        <v>0</v>
      </c>
      <c r="L99" s="4">
        <f t="shared" si="122"/>
        <v>0</v>
      </c>
      <c r="M99" s="4">
        <f t="shared" si="122"/>
        <v>1051441.07</v>
      </c>
      <c r="N99" s="4">
        <f t="shared" si="122"/>
        <v>0</v>
      </c>
      <c r="O99" s="4">
        <f t="shared" si="122"/>
        <v>0</v>
      </c>
      <c r="P99" s="4">
        <f t="shared" si="122"/>
        <v>0</v>
      </c>
      <c r="Q99" s="4">
        <f t="shared" si="92"/>
        <v>0</v>
      </c>
      <c r="R99" s="4">
        <f t="shared" si="93"/>
        <v>1051441.07</v>
      </c>
      <c r="S99" s="4">
        <f t="shared" ref="S99:U99" si="123">S100+S101</f>
        <v>0</v>
      </c>
      <c r="T99" s="4">
        <f t="shared" si="123"/>
        <v>0</v>
      </c>
      <c r="U99" s="4">
        <f t="shared" si="123"/>
        <v>0</v>
      </c>
      <c r="V99" s="4">
        <f t="shared" si="94"/>
        <v>1051441.07</v>
      </c>
      <c r="W99" s="5">
        <f t="shared" si="95"/>
        <v>17.310427355267912</v>
      </c>
      <c r="X99" s="4">
        <f t="shared" si="90"/>
        <v>-5022591.93</v>
      </c>
      <c r="Y99" s="4">
        <f t="shared" si="91"/>
        <v>17.310427355267912</v>
      </c>
    </row>
    <row r="100" spans="1:25" s="17" customFormat="1" ht="102" x14ac:dyDescent="0.2">
      <c r="A100" s="26" t="s">
        <v>353</v>
      </c>
      <c r="B100" s="8" t="s">
        <v>87</v>
      </c>
      <c r="C100" s="3" t="s">
        <v>348</v>
      </c>
      <c r="D100" s="4">
        <v>6074033</v>
      </c>
      <c r="E100" s="4"/>
      <c r="F100" s="4"/>
      <c r="G100" s="4">
        <v>1049482.79</v>
      </c>
      <c r="H100" s="4">
        <f>E100+F100+G100</f>
        <v>1049482.79</v>
      </c>
      <c r="I100" s="4"/>
      <c r="J100" s="4"/>
      <c r="K100" s="4"/>
      <c r="L100" s="4">
        <f>I100+J100+K100</f>
        <v>0</v>
      </c>
      <c r="M100" s="4">
        <f t="shared" si="98"/>
        <v>1049482.79</v>
      </c>
      <c r="N100" s="4"/>
      <c r="O100" s="4"/>
      <c r="P100" s="4"/>
      <c r="Q100" s="4">
        <f t="shared" si="92"/>
        <v>0</v>
      </c>
      <c r="R100" s="4">
        <f t="shared" si="93"/>
        <v>1049482.79</v>
      </c>
      <c r="S100" s="4"/>
      <c r="T100" s="4"/>
      <c r="U100" s="4"/>
      <c r="V100" s="4">
        <f t="shared" si="94"/>
        <v>1049482.79</v>
      </c>
      <c r="W100" s="5">
        <f t="shared" si="95"/>
        <v>17.278187161643675</v>
      </c>
      <c r="X100" s="4">
        <f t="shared" si="90"/>
        <v>-5024550.21</v>
      </c>
      <c r="Y100" s="4">
        <f t="shared" si="91"/>
        <v>17.278187161643675</v>
      </c>
    </row>
    <row r="101" spans="1:25" s="17" customFormat="1" ht="102" x14ac:dyDescent="0.2">
      <c r="A101" s="26" t="s">
        <v>410</v>
      </c>
      <c r="B101" s="8" t="s">
        <v>87</v>
      </c>
      <c r="C101" s="23" t="s">
        <v>359</v>
      </c>
      <c r="D101" s="4">
        <v>0</v>
      </c>
      <c r="E101" s="4"/>
      <c r="F101" s="4"/>
      <c r="G101" s="4">
        <v>1958.28</v>
      </c>
      <c r="H101" s="4">
        <f>E101+F101+G101</f>
        <v>1958.28</v>
      </c>
      <c r="I101" s="4"/>
      <c r="J101" s="4"/>
      <c r="K101" s="4"/>
      <c r="L101" s="4">
        <f>I101+J101+K101</f>
        <v>0</v>
      </c>
      <c r="M101" s="4">
        <f t="shared" si="98"/>
        <v>1958.28</v>
      </c>
      <c r="N101" s="4"/>
      <c r="O101" s="4"/>
      <c r="P101" s="4"/>
      <c r="Q101" s="4">
        <f t="shared" si="92"/>
        <v>0</v>
      </c>
      <c r="R101" s="4">
        <f t="shared" si="93"/>
        <v>1958.28</v>
      </c>
      <c r="S101" s="4"/>
      <c r="T101" s="4"/>
      <c r="U101" s="4"/>
      <c r="V101" s="4">
        <f t="shared" si="94"/>
        <v>1958.28</v>
      </c>
      <c r="W101" s="5">
        <v>0</v>
      </c>
      <c r="X101" s="4">
        <f t="shared" si="90"/>
        <v>1958.28</v>
      </c>
      <c r="Y101" s="4">
        <v>0</v>
      </c>
    </row>
    <row r="102" spans="1:25" s="17" customFormat="1" ht="114.75" hidden="1" x14ac:dyDescent="0.2">
      <c r="A102" s="26" t="s">
        <v>508</v>
      </c>
      <c r="B102" s="8" t="s">
        <v>87</v>
      </c>
      <c r="C102" s="23" t="s">
        <v>470</v>
      </c>
      <c r="D102" s="4">
        <v>0</v>
      </c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>
        <f t="shared" si="92"/>
        <v>0</v>
      </c>
      <c r="R102" s="4">
        <f t="shared" si="93"/>
        <v>0</v>
      </c>
      <c r="S102" s="4">
        <v>0</v>
      </c>
      <c r="T102" s="4">
        <v>0</v>
      </c>
      <c r="U102" s="4">
        <v>0</v>
      </c>
      <c r="V102" s="4">
        <f t="shared" si="94"/>
        <v>0</v>
      </c>
      <c r="W102" s="5" t="e">
        <f t="shared" si="95"/>
        <v>#DIV/0!</v>
      </c>
      <c r="X102" s="4">
        <f t="shared" si="90"/>
        <v>0</v>
      </c>
      <c r="Y102" s="4">
        <v>0</v>
      </c>
    </row>
    <row r="103" spans="1:25" s="17" customFormat="1" ht="76.5" x14ac:dyDescent="0.2">
      <c r="A103" s="25" t="s">
        <v>347</v>
      </c>
      <c r="B103" s="8" t="s">
        <v>5</v>
      </c>
      <c r="C103" s="3" t="s">
        <v>351</v>
      </c>
      <c r="D103" s="4">
        <f>+D104+D105</f>
        <v>2206910</v>
      </c>
      <c r="E103" s="4">
        <f t="shared" ref="E103:P103" si="124">+E104+E105</f>
        <v>0</v>
      </c>
      <c r="F103" s="4">
        <f t="shared" si="124"/>
        <v>0</v>
      </c>
      <c r="G103" s="4">
        <f t="shared" si="124"/>
        <v>769467.84000000008</v>
      </c>
      <c r="H103" s="4">
        <f t="shared" si="124"/>
        <v>769467.84000000008</v>
      </c>
      <c r="I103" s="4">
        <f t="shared" si="124"/>
        <v>0</v>
      </c>
      <c r="J103" s="4">
        <f t="shared" si="124"/>
        <v>0</v>
      </c>
      <c r="K103" s="4">
        <f t="shared" si="124"/>
        <v>0</v>
      </c>
      <c r="L103" s="4">
        <f t="shared" si="124"/>
        <v>0</v>
      </c>
      <c r="M103" s="4">
        <f t="shared" si="124"/>
        <v>769467.84000000008</v>
      </c>
      <c r="N103" s="4">
        <f t="shared" si="124"/>
        <v>0</v>
      </c>
      <c r="O103" s="4">
        <f t="shared" si="124"/>
        <v>0</v>
      </c>
      <c r="P103" s="4">
        <f t="shared" si="124"/>
        <v>0</v>
      </c>
      <c r="Q103" s="4">
        <f t="shared" si="92"/>
        <v>0</v>
      </c>
      <c r="R103" s="4">
        <f t="shared" si="93"/>
        <v>769467.84000000008</v>
      </c>
      <c r="S103" s="4">
        <f t="shared" ref="S103:U103" si="125">+S104+S105</f>
        <v>0</v>
      </c>
      <c r="T103" s="4">
        <f t="shared" si="125"/>
        <v>0</v>
      </c>
      <c r="U103" s="4">
        <f t="shared" si="125"/>
        <v>0</v>
      </c>
      <c r="V103" s="4">
        <f t="shared" si="94"/>
        <v>769467.84000000008</v>
      </c>
      <c r="W103" s="5">
        <f t="shared" si="95"/>
        <v>34.866299033490264</v>
      </c>
      <c r="X103" s="4">
        <f t="shared" si="90"/>
        <v>-1437442.16</v>
      </c>
      <c r="Y103" s="4">
        <f t="shared" si="91"/>
        <v>34.866299033490264</v>
      </c>
    </row>
    <row r="104" spans="1:25" s="17" customFormat="1" ht="114.75" x14ac:dyDescent="0.2">
      <c r="A104" s="26" t="s">
        <v>352</v>
      </c>
      <c r="B104" s="8" t="s">
        <v>87</v>
      </c>
      <c r="C104" s="3" t="s">
        <v>349</v>
      </c>
      <c r="D104" s="4">
        <v>2206910</v>
      </c>
      <c r="E104" s="4"/>
      <c r="F104" s="4"/>
      <c r="G104" s="4">
        <v>764376.66</v>
      </c>
      <c r="H104" s="4">
        <f>E104+F104+G104</f>
        <v>764376.66</v>
      </c>
      <c r="I104" s="4"/>
      <c r="J104" s="4"/>
      <c r="K104" s="4"/>
      <c r="L104" s="4">
        <f>I104+J104+K104</f>
        <v>0</v>
      </c>
      <c r="M104" s="4">
        <f t="shared" si="98"/>
        <v>764376.66</v>
      </c>
      <c r="N104" s="4"/>
      <c r="O104" s="4"/>
      <c r="P104" s="4"/>
      <c r="Q104" s="4">
        <f t="shared" si="92"/>
        <v>0</v>
      </c>
      <c r="R104" s="4">
        <f t="shared" si="93"/>
        <v>764376.66</v>
      </c>
      <c r="S104" s="4"/>
      <c r="T104" s="4"/>
      <c r="U104" s="4"/>
      <c r="V104" s="4">
        <f t="shared" si="94"/>
        <v>764376.66</v>
      </c>
      <c r="W104" s="5">
        <f t="shared" si="95"/>
        <v>34.635606345523833</v>
      </c>
      <c r="X104" s="4">
        <f t="shared" si="90"/>
        <v>-1442533.3399999999</v>
      </c>
      <c r="Y104" s="4">
        <f t="shared" si="91"/>
        <v>34.635606345523833</v>
      </c>
    </row>
    <row r="105" spans="1:25" s="17" customFormat="1" ht="114.75" x14ac:dyDescent="0.2">
      <c r="A105" s="26" t="s">
        <v>412</v>
      </c>
      <c r="B105" s="8" t="s">
        <v>87</v>
      </c>
      <c r="C105" s="23" t="s">
        <v>411</v>
      </c>
      <c r="D105" s="4">
        <v>0</v>
      </c>
      <c r="E105" s="4"/>
      <c r="F105" s="4"/>
      <c r="G105" s="4">
        <v>5091.18</v>
      </c>
      <c r="H105" s="4">
        <f>E105+F105+G105</f>
        <v>5091.18</v>
      </c>
      <c r="I105" s="4"/>
      <c r="J105" s="4"/>
      <c r="K105" s="4"/>
      <c r="L105" s="4">
        <f>I105+J105+K105</f>
        <v>0</v>
      </c>
      <c r="M105" s="4">
        <f t="shared" si="98"/>
        <v>5091.18</v>
      </c>
      <c r="N105" s="4"/>
      <c r="O105" s="4"/>
      <c r="P105" s="4"/>
      <c r="Q105" s="4">
        <f t="shared" si="92"/>
        <v>0</v>
      </c>
      <c r="R105" s="4">
        <f t="shared" si="93"/>
        <v>5091.18</v>
      </c>
      <c r="S105" s="4"/>
      <c r="T105" s="4"/>
      <c r="U105" s="4"/>
      <c r="V105" s="4">
        <f t="shared" si="94"/>
        <v>5091.18</v>
      </c>
      <c r="W105" s="5">
        <v>0</v>
      </c>
      <c r="X105" s="4">
        <f t="shared" si="90"/>
        <v>5091.18</v>
      </c>
      <c r="Y105" s="4">
        <v>0</v>
      </c>
    </row>
    <row r="106" spans="1:25" s="17" customFormat="1" ht="76.5" x14ac:dyDescent="0.2">
      <c r="A106" s="26" t="s">
        <v>347</v>
      </c>
      <c r="B106" s="8" t="s">
        <v>5</v>
      </c>
      <c r="C106" s="23" t="s">
        <v>354</v>
      </c>
      <c r="D106" s="4">
        <f>D107+D108</f>
        <v>2245440</v>
      </c>
      <c r="E106" s="4">
        <f t="shared" ref="E106:P106" si="126">E107+E108+E102</f>
        <v>0</v>
      </c>
      <c r="F106" s="4">
        <f t="shared" si="126"/>
        <v>0</v>
      </c>
      <c r="G106" s="4">
        <f t="shared" si="126"/>
        <v>665165.82999999996</v>
      </c>
      <c r="H106" s="4">
        <f t="shared" si="126"/>
        <v>665165.82999999996</v>
      </c>
      <c r="I106" s="4">
        <f t="shared" si="126"/>
        <v>0</v>
      </c>
      <c r="J106" s="4">
        <f t="shared" si="126"/>
        <v>0</v>
      </c>
      <c r="K106" s="4">
        <f t="shared" si="126"/>
        <v>0</v>
      </c>
      <c r="L106" s="4">
        <f t="shared" si="126"/>
        <v>0</v>
      </c>
      <c r="M106" s="4">
        <f t="shared" si="126"/>
        <v>665165.82999999996</v>
      </c>
      <c r="N106" s="4">
        <f t="shared" si="126"/>
        <v>0</v>
      </c>
      <c r="O106" s="4">
        <f t="shared" si="126"/>
        <v>0</v>
      </c>
      <c r="P106" s="4">
        <f t="shared" si="126"/>
        <v>0</v>
      </c>
      <c r="Q106" s="4">
        <f t="shared" si="92"/>
        <v>0</v>
      </c>
      <c r="R106" s="4">
        <f t="shared" si="93"/>
        <v>665165.82999999996</v>
      </c>
      <c r="S106" s="4">
        <f t="shared" ref="S106:U106" si="127">S107+S108+S102</f>
        <v>0</v>
      </c>
      <c r="T106" s="4">
        <f t="shared" si="127"/>
        <v>0</v>
      </c>
      <c r="U106" s="4">
        <f t="shared" si="127"/>
        <v>0</v>
      </c>
      <c r="V106" s="4">
        <f t="shared" si="94"/>
        <v>665165.82999999996</v>
      </c>
      <c r="W106" s="5">
        <f t="shared" si="95"/>
        <v>29.622961646715119</v>
      </c>
      <c r="X106" s="4">
        <f t="shared" si="90"/>
        <v>-1580274.17</v>
      </c>
      <c r="Y106" s="4">
        <f t="shared" si="91"/>
        <v>29.622961646715119</v>
      </c>
    </row>
    <row r="107" spans="1:25" s="17" customFormat="1" ht="89.25" x14ac:dyDescent="0.2">
      <c r="A107" s="26" t="s">
        <v>356</v>
      </c>
      <c r="B107" s="8" t="s">
        <v>87</v>
      </c>
      <c r="C107" s="23" t="s">
        <v>355</v>
      </c>
      <c r="D107" s="4">
        <v>2245440</v>
      </c>
      <c r="E107" s="4"/>
      <c r="F107" s="4"/>
      <c r="G107" s="4">
        <v>664834.5</v>
      </c>
      <c r="H107" s="4">
        <f>E107+F107+G107</f>
        <v>664834.5</v>
      </c>
      <c r="I107" s="4"/>
      <c r="J107" s="4"/>
      <c r="K107" s="4"/>
      <c r="L107" s="4">
        <f>I107+J107+K107</f>
        <v>0</v>
      </c>
      <c r="M107" s="4">
        <f t="shared" si="98"/>
        <v>664834.5</v>
      </c>
      <c r="N107" s="4"/>
      <c r="O107" s="4"/>
      <c r="P107" s="4"/>
      <c r="Q107" s="4">
        <f t="shared" si="92"/>
        <v>0</v>
      </c>
      <c r="R107" s="4">
        <f t="shared" si="93"/>
        <v>664834.5</v>
      </c>
      <c r="S107" s="4"/>
      <c r="T107" s="4"/>
      <c r="U107" s="4"/>
      <c r="V107" s="4">
        <f>H107+L107+Q107+S107+T107+U107</f>
        <v>664834.5</v>
      </c>
      <c r="W107" s="5">
        <f t="shared" si="95"/>
        <v>29.608205964087215</v>
      </c>
      <c r="X107" s="4">
        <f t="shared" si="90"/>
        <v>-1580605.5</v>
      </c>
      <c r="Y107" s="4">
        <f t="shared" si="91"/>
        <v>29.608205964087215</v>
      </c>
    </row>
    <row r="108" spans="1:25" s="17" customFormat="1" ht="102" x14ac:dyDescent="0.2">
      <c r="A108" s="26" t="s">
        <v>414</v>
      </c>
      <c r="B108" s="8" t="s">
        <v>87</v>
      </c>
      <c r="C108" s="23" t="s">
        <v>413</v>
      </c>
      <c r="D108" s="4">
        <v>0</v>
      </c>
      <c r="E108" s="4"/>
      <c r="F108" s="4"/>
      <c r="G108" s="4">
        <v>331.33</v>
      </c>
      <c r="H108" s="4">
        <f>E108+F108+G108</f>
        <v>331.33</v>
      </c>
      <c r="I108" s="4"/>
      <c r="J108" s="4"/>
      <c r="K108" s="4"/>
      <c r="L108" s="4">
        <f t="shared" ref="L108" si="128">I108+J108+K108</f>
        <v>0</v>
      </c>
      <c r="M108" s="4">
        <f t="shared" si="98"/>
        <v>331.33</v>
      </c>
      <c r="N108" s="4"/>
      <c r="O108" s="4"/>
      <c r="P108" s="4"/>
      <c r="Q108" s="4">
        <f t="shared" si="92"/>
        <v>0</v>
      </c>
      <c r="R108" s="4">
        <f t="shared" si="93"/>
        <v>331.33</v>
      </c>
      <c r="S108" s="4"/>
      <c r="T108" s="4"/>
      <c r="U108" s="4"/>
      <c r="V108" s="4">
        <f t="shared" si="94"/>
        <v>331.33</v>
      </c>
      <c r="W108" s="5">
        <v>0</v>
      </c>
      <c r="X108" s="4">
        <f t="shared" si="90"/>
        <v>331.33</v>
      </c>
      <c r="Y108" s="4">
        <v>0</v>
      </c>
    </row>
    <row r="109" spans="1:25" s="17" customFormat="1" ht="12.75" x14ac:dyDescent="0.2">
      <c r="A109" s="7" t="s">
        <v>128</v>
      </c>
      <c r="B109" s="8" t="s">
        <v>5</v>
      </c>
      <c r="C109" s="3" t="s">
        <v>129</v>
      </c>
      <c r="D109" s="4">
        <f t="shared" ref="D109:L109" si="129">+D110+D117</f>
        <v>17567041</v>
      </c>
      <c r="E109" s="4">
        <f t="shared" si="129"/>
        <v>0</v>
      </c>
      <c r="F109" s="4">
        <f t="shared" si="129"/>
        <v>0</v>
      </c>
      <c r="G109" s="4">
        <f t="shared" si="129"/>
        <v>12750209.620000001</v>
      </c>
      <c r="H109" s="4">
        <f t="shared" si="129"/>
        <v>12750209.620000001</v>
      </c>
      <c r="I109" s="4">
        <f t="shared" si="129"/>
        <v>0</v>
      </c>
      <c r="J109" s="4">
        <f t="shared" si="129"/>
        <v>0</v>
      </c>
      <c r="K109" s="4">
        <f t="shared" si="129"/>
        <v>0</v>
      </c>
      <c r="L109" s="4">
        <f t="shared" si="129"/>
        <v>0</v>
      </c>
      <c r="M109" s="4">
        <f t="shared" si="98"/>
        <v>12750209.620000001</v>
      </c>
      <c r="N109" s="4">
        <f t="shared" ref="N109:P109" si="130">+N110+N117</f>
        <v>0</v>
      </c>
      <c r="O109" s="4">
        <f t="shared" si="130"/>
        <v>0</v>
      </c>
      <c r="P109" s="4">
        <f t="shared" si="130"/>
        <v>0</v>
      </c>
      <c r="Q109" s="4">
        <f t="shared" si="92"/>
        <v>0</v>
      </c>
      <c r="R109" s="4">
        <f t="shared" si="93"/>
        <v>12750209.620000001</v>
      </c>
      <c r="S109" s="4">
        <f t="shared" ref="S109:U109" si="131">+S110+S117</f>
        <v>0</v>
      </c>
      <c r="T109" s="4">
        <f t="shared" si="131"/>
        <v>0</v>
      </c>
      <c r="U109" s="4">
        <f t="shared" si="131"/>
        <v>0</v>
      </c>
      <c r="V109" s="4">
        <f t="shared" si="94"/>
        <v>12750209.620000001</v>
      </c>
      <c r="W109" s="5">
        <f t="shared" si="95"/>
        <v>72.580291808962031</v>
      </c>
      <c r="X109" s="4">
        <f t="shared" si="90"/>
        <v>-4816831.379999999</v>
      </c>
      <c r="Y109" s="4">
        <f t="shared" si="91"/>
        <v>72.580291808962031</v>
      </c>
    </row>
    <row r="110" spans="1:25" s="17" customFormat="1" ht="12.75" x14ac:dyDescent="0.2">
      <c r="A110" s="21" t="s">
        <v>130</v>
      </c>
      <c r="B110" s="8" t="s">
        <v>5</v>
      </c>
      <c r="C110" s="3" t="s">
        <v>131</v>
      </c>
      <c r="D110" s="27">
        <f t="shared" ref="D110:L110" si="132">+D111+D112+D113+D116</f>
        <v>17116020</v>
      </c>
      <c r="E110" s="27">
        <f t="shared" si="132"/>
        <v>0</v>
      </c>
      <c r="F110" s="27">
        <f t="shared" si="132"/>
        <v>0</v>
      </c>
      <c r="G110" s="27">
        <f t="shared" si="132"/>
        <v>12637454.290000001</v>
      </c>
      <c r="H110" s="27">
        <f t="shared" si="132"/>
        <v>12637454.290000001</v>
      </c>
      <c r="I110" s="27">
        <f t="shared" si="132"/>
        <v>0</v>
      </c>
      <c r="J110" s="27">
        <f t="shared" si="132"/>
        <v>0</v>
      </c>
      <c r="K110" s="27">
        <f t="shared" si="132"/>
        <v>0</v>
      </c>
      <c r="L110" s="27">
        <f t="shared" si="132"/>
        <v>0</v>
      </c>
      <c r="M110" s="4">
        <f t="shared" si="98"/>
        <v>12637454.290000001</v>
      </c>
      <c r="N110" s="27">
        <f t="shared" ref="N110:P110" si="133">+N111+N112+N113+N116</f>
        <v>0</v>
      </c>
      <c r="O110" s="27">
        <f t="shared" si="133"/>
        <v>0</v>
      </c>
      <c r="P110" s="27">
        <f t="shared" si="133"/>
        <v>0</v>
      </c>
      <c r="Q110" s="4">
        <f t="shared" si="92"/>
        <v>0</v>
      </c>
      <c r="R110" s="4">
        <f t="shared" si="93"/>
        <v>12637454.290000001</v>
      </c>
      <c r="S110" s="27">
        <f t="shared" ref="S110:U110" si="134">+S111+S112+S113+S116</f>
        <v>0</v>
      </c>
      <c r="T110" s="27">
        <f t="shared" si="134"/>
        <v>0</v>
      </c>
      <c r="U110" s="27">
        <f t="shared" si="134"/>
        <v>0</v>
      </c>
      <c r="V110" s="4">
        <f t="shared" si="94"/>
        <v>12637454.290000001</v>
      </c>
      <c r="W110" s="5">
        <f t="shared" si="95"/>
        <v>73.834070595851145</v>
      </c>
      <c r="X110" s="4">
        <f t="shared" si="90"/>
        <v>-4478565.709999999</v>
      </c>
      <c r="Y110" s="4">
        <f t="shared" si="91"/>
        <v>73.834070595851145</v>
      </c>
    </row>
    <row r="111" spans="1:25" s="17" customFormat="1" ht="25.5" x14ac:dyDescent="0.2">
      <c r="A111" s="21" t="s">
        <v>132</v>
      </c>
      <c r="B111" s="8" t="s">
        <v>133</v>
      </c>
      <c r="C111" s="3" t="s">
        <v>134</v>
      </c>
      <c r="D111" s="4">
        <v>1803770</v>
      </c>
      <c r="E111" s="4"/>
      <c r="F111" s="4"/>
      <c r="G111" s="4">
        <v>948419.33</v>
      </c>
      <c r="H111" s="4">
        <f>E111+F111+G111</f>
        <v>948419.33</v>
      </c>
      <c r="I111" s="4"/>
      <c r="J111" s="4"/>
      <c r="K111" s="4">
        <v>0</v>
      </c>
      <c r="L111" s="4">
        <f>I111+J111+K111</f>
        <v>0</v>
      </c>
      <c r="M111" s="4">
        <f t="shared" si="98"/>
        <v>948419.33</v>
      </c>
      <c r="N111" s="4"/>
      <c r="O111" s="4"/>
      <c r="P111" s="4"/>
      <c r="Q111" s="4">
        <f t="shared" si="92"/>
        <v>0</v>
      </c>
      <c r="R111" s="4">
        <f t="shared" si="93"/>
        <v>948419.33</v>
      </c>
      <c r="S111" s="4"/>
      <c r="T111" s="4"/>
      <c r="U111" s="4"/>
      <c r="V111" s="4">
        <f t="shared" si="94"/>
        <v>948419.33</v>
      </c>
      <c r="W111" s="5">
        <f t="shared" si="95"/>
        <v>52.579837229802031</v>
      </c>
      <c r="X111" s="4">
        <f t="shared" si="90"/>
        <v>-855350.67</v>
      </c>
      <c r="Y111" s="4">
        <f t="shared" si="91"/>
        <v>52.579837229802031</v>
      </c>
    </row>
    <row r="112" spans="1:25" s="17" customFormat="1" ht="12.75" x14ac:dyDescent="0.2">
      <c r="A112" s="21" t="s">
        <v>135</v>
      </c>
      <c r="B112" s="8" t="s">
        <v>133</v>
      </c>
      <c r="C112" s="3" t="s">
        <v>136</v>
      </c>
      <c r="D112" s="4">
        <v>12638080</v>
      </c>
      <c r="E112" s="4"/>
      <c r="F112" s="4"/>
      <c r="G112" s="4">
        <v>10442214.380000001</v>
      </c>
      <c r="H112" s="4">
        <f>E112+F112+G112</f>
        <v>10442214.380000001</v>
      </c>
      <c r="I112" s="4"/>
      <c r="J112" s="4">
        <v>0</v>
      </c>
      <c r="K112" s="4">
        <v>0</v>
      </c>
      <c r="L112" s="4">
        <f>I112+J112+K112</f>
        <v>0</v>
      </c>
      <c r="M112" s="4">
        <f t="shared" si="98"/>
        <v>10442214.380000001</v>
      </c>
      <c r="N112" s="4"/>
      <c r="O112" s="4">
        <v>0</v>
      </c>
      <c r="P112" s="4">
        <v>0</v>
      </c>
      <c r="Q112" s="4">
        <f t="shared" si="92"/>
        <v>0</v>
      </c>
      <c r="R112" s="4">
        <f t="shared" si="93"/>
        <v>10442214.380000001</v>
      </c>
      <c r="S112" s="4"/>
      <c r="T112" s="4">
        <v>0</v>
      </c>
      <c r="U112" s="4">
        <v>0</v>
      </c>
      <c r="V112" s="4">
        <f t="shared" si="94"/>
        <v>10442214.380000001</v>
      </c>
      <c r="W112" s="5">
        <f t="shared" si="95"/>
        <v>82.625006171823571</v>
      </c>
      <c r="X112" s="4">
        <f t="shared" si="90"/>
        <v>-2195865.6199999992</v>
      </c>
      <c r="Y112" s="4">
        <f t="shared" si="91"/>
        <v>82.625006171823571</v>
      </c>
    </row>
    <row r="113" spans="1:25" s="17" customFormat="1" ht="12.75" x14ac:dyDescent="0.2">
      <c r="A113" s="21" t="s">
        <v>137</v>
      </c>
      <c r="B113" s="8" t="s">
        <v>5</v>
      </c>
      <c r="C113" s="3" t="s">
        <v>138</v>
      </c>
      <c r="D113" s="4">
        <f t="shared" ref="D113:L113" si="135">+D114+D115</f>
        <v>2674170</v>
      </c>
      <c r="E113" s="4">
        <f t="shared" si="135"/>
        <v>0</v>
      </c>
      <c r="F113" s="4">
        <f t="shared" si="135"/>
        <v>0</v>
      </c>
      <c r="G113" s="4">
        <f t="shared" si="135"/>
        <v>1246820.58</v>
      </c>
      <c r="H113" s="4">
        <f t="shared" si="135"/>
        <v>1246820.58</v>
      </c>
      <c r="I113" s="4">
        <f t="shared" si="135"/>
        <v>0</v>
      </c>
      <c r="J113" s="4">
        <f t="shared" si="135"/>
        <v>0</v>
      </c>
      <c r="K113" s="4">
        <f t="shared" si="135"/>
        <v>0</v>
      </c>
      <c r="L113" s="4">
        <f t="shared" si="135"/>
        <v>0</v>
      </c>
      <c r="M113" s="4">
        <f t="shared" si="98"/>
        <v>1246820.58</v>
      </c>
      <c r="N113" s="4">
        <f t="shared" ref="N113:P113" si="136">+N114+N115</f>
        <v>0</v>
      </c>
      <c r="O113" s="4">
        <f t="shared" si="136"/>
        <v>0</v>
      </c>
      <c r="P113" s="4">
        <f t="shared" si="136"/>
        <v>0</v>
      </c>
      <c r="Q113" s="4">
        <f t="shared" si="92"/>
        <v>0</v>
      </c>
      <c r="R113" s="4">
        <f t="shared" si="93"/>
        <v>1246820.58</v>
      </c>
      <c r="S113" s="4">
        <f t="shared" ref="S113:U113" si="137">+S114+S115</f>
        <v>0</v>
      </c>
      <c r="T113" s="4">
        <f t="shared" si="137"/>
        <v>0</v>
      </c>
      <c r="U113" s="4">
        <f t="shared" si="137"/>
        <v>0</v>
      </c>
      <c r="V113" s="4">
        <f t="shared" si="94"/>
        <v>1246820.58</v>
      </c>
      <c r="W113" s="5">
        <f t="shared" si="95"/>
        <v>46.624581832867776</v>
      </c>
      <c r="X113" s="4">
        <f t="shared" si="90"/>
        <v>-1427349.42</v>
      </c>
      <c r="Y113" s="4">
        <f t="shared" si="91"/>
        <v>46.624581832867776</v>
      </c>
    </row>
    <row r="114" spans="1:25" s="17" customFormat="1" ht="12.75" x14ac:dyDescent="0.2">
      <c r="A114" s="21" t="s">
        <v>139</v>
      </c>
      <c r="B114" s="8" t="s">
        <v>133</v>
      </c>
      <c r="C114" s="3" t="s">
        <v>140</v>
      </c>
      <c r="D114" s="4">
        <v>2550910</v>
      </c>
      <c r="E114" s="4"/>
      <c r="F114" s="4"/>
      <c r="G114" s="4">
        <v>1246820.21</v>
      </c>
      <c r="H114" s="4">
        <f>E114+F114+G114</f>
        <v>1246820.21</v>
      </c>
      <c r="I114" s="4"/>
      <c r="J114" s="4">
        <v>0</v>
      </c>
      <c r="K114" s="4"/>
      <c r="L114" s="4">
        <f>I114+J114+K114</f>
        <v>0</v>
      </c>
      <c r="M114" s="4">
        <f t="shared" si="98"/>
        <v>1246820.21</v>
      </c>
      <c r="N114" s="4"/>
      <c r="O114" s="4"/>
      <c r="P114" s="4">
        <v>0</v>
      </c>
      <c r="Q114" s="4">
        <f t="shared" si="92"/>
        <v>0</v>
      </c>
      <c r="R114" s="4">
        <f t="shared" si="93"/>
        <v>1246820.21</v>
      </c>
      <c r="S114" s="4"/>
      <c r="T114" s="4"/>
      <c r="U114" s="4"/>
      <c r="V114" s="4">
        <f t="shared" si="94"/>
        <v>1246820.21</v>
      </c>
      <c r="W114" s="5">
        <f t="shared" si="95"/>
        <v>48.877467648799836</v>
      </c>
      <c r="X114" s="4">
        <f t="shared" si="90"/>
        <v>-1304089.79</v>
      </c>
      <c r="Y114" s="4">
        <f t="shared" si="91"/>
        <v>48.877467648799836</v>
      </c>
    </row>
    <row r="115" spans="1:25" s="17" customFormat="1" ht="12.75" x14ac:dyDescent="0.2">
      <c r="A115" s="21" t="s">
        <v>141</v>
      </c>
      <c r="B115" s="8" t="s">
        <v>133</v>
      </c>
      <c r="C115" s="3" t="s">
        <v>142</v>
      </c>
      <c r="D115" s="4">
        <v>123260</v>
      </c>
      <c r="E115" s="4"/>
      <c r="F115" s="4"/>
      <c r="G115" s="4">
        <v>0.37</v>
      </c>
      <c r="H115" s="4">
        <f>E115+F115+G115</f>
        <v>0.37</v>
      </c>
      <c r="I115" s="4">
        <v>0</v>
      </c>
      <c r="J115" s="4">
        <v>0</v>
      </c>
      <c r="K115" s="4">
        <v>0</v>
      </c>
      <c r="L115" s="4">
        <f>I115+J115+K115</f>
        <v>0</v>
      </c>
      <c r="M115" s="4">
        <f t="shared" si="98"/>
        <v>0.37</v>
      </c>
      <c r="N115" s="4"/>
      <c r="O115" s="4">
        <v>0</v>
      </c>
      <c r="P115" s="4">
        <v>0</v>
      </c>
      <c r="Q115" s="4">
        <f t="shared" si="92"/>
        <v>0</v>
      </c>
      <c r="R115" s="4">
        <f t="shared" si="93"/>
        <v>0.37</v>
      </c>
      <c r="S115" s="4">
        <v>0</v>
      </c>
      <c r="T115" s="4">
        <v>0</v>
      </c>
      <c r="U115" s="4"/>
      <c r="V115" s="4">
        <f t="shared" si="94"/>
        <v>0.37</v>
      </c>
      <c r="W115" s="5">
        <f t="shared" si="95"/>
        <v>3.0017848450429986E-4</v>
      </c>
      <c r="X115" s="4">
        <f t="shared" si="90"/>
        <v>-123259.63</v>
      </c>
      <c r="Y115" s="4">
        <f t="shared" si="91"/>
        <v>3.0017848450429986E-4</v>
      </c>
    </row>
    <row r="116" spans="1:25" s="17" customFormat="1" ht="38.25" hidden="1" x14ac:dyDescent="0.2">
      <c r="A116" s="21" t="s">
        <v>430</v>
      </c>
      <c r="B116" s="8" t="s">
        <v>133</v>
      </c>
      <c r="C116" s="3" t="s">
        <v>419</v>
      </c>
      <c r="D116" s="4">
        <v>0</v>
      </c>
      <c r="E116" s="4">
        <v>0</v>
      </c>
      <c r="F116" s="4">
        <v>0</v>
      </c>
      <c r="G116" s="4"/>
      <c r="H116" s="4">
        <f>E116+F116+G116</f>
        <v>0</v>
      </c>
      <c r="I116" s="4">
        <v>0</v>
      </c>
      <c r="J116" s="4">
        <v>0</v>
      </c>
      <c r="K116" s="4">
        <v>0</v>
      </c>
      <c r="L116" s="4">
        <f t="shared" ref="L116" si="138">I116+J116+K116</f>
        <v>0</v>
      </c>
      <c r="M116" s="4">
        <f t="shared" si="98"/>
        <v>0</v>
      </c>
      <c r="N116" s="4">
        <v>0</v>
      </c>
      <c r="O116" s="4">
        <v>0</v>
      </c>
      <c r="P116" s="4">
        <v>0</v>
      </c>
      <c r="Q116" s="4">
        <f t="shared" si="92"/>
        <v>0</v>
      </c>
      <c r="R116" s="4">
        <f t="shared" si="93"/>
        <v>0</v>
      </c>
      <c r="S116" s="4">
        <v>0</v>
      </c>
      <c r="T116" s="4">
        <v>0</v>
      </c>
      <c r="U116" s="4">
        <v>0</v>
      </c>
      <c r="V116" s="4">
        <f t="shared" si="94"/>
        <v>0</v>
      </c>
      <c r="W116" s="5" t="e">
        <f t="shared" si="95"/>
        <v>#DIV/0!</v>
      </c>
      <c r="X116" s="4">
        <f t="shared" si="90"/>
        <v>0</v>
      </c>
      <c r="Y116" s="4">
        <v>0</v>
      </c>
    </row>
    <row r="117" spans="1:25" s="17" customFormat="1" ht="12.75" x14ac:dyDescent="0.2">
      <c r="A117" s="21" t="s">
        <v>143</v>
      </c>
      <c r="B117" s="8" t="s">
        <v>5</v>
      </c>
      <c r="C117" s="3" t="s">
        <v>144</v>
      </c>
      <c r="D117" s="4">
        <f t="shared" ref="D117:P118" si="139">+D118</f>
        <v>451021</v>
      </c>
      <c r="E117" s="4">
        <f t="shared" si="139"/>
        <v>0</v>
      </c>
      <c r="F117" s="4">
        <f t="shared" si="139"/>
        <v>0</v>
      </c>
      <c r="G117" s="4">
        <f t="shared" si="139"/>
        <v>112755.33</v>
      </c>
      <c r="H117" s="4">
        <f t="shared" si="139"/>
        <v>112755.33</v>
      </c>
      <c r="I117" s="4">
        <f t="shared" si="139"/>
        <v>0</v>
      </c>
      <c r="J117" s="4">
        <f t="shared" si="139"/>
        <v>0</v>
      </c>
      <c r="K117" s="4">
        <f t="shared" si="139"/>
        <v>0</v>
      </c>
      <c r="L117" s="4">
        <f t="shared" si="139"/>
        <v>0</v>
      </c>
      <c r="M117" s="4">
        <f t="shared" si="98"/>
        <v>112755.33</v>
      </c>
      <c r="N117" s="4">
        <f t="shared" si="139"/>
        <v>0</v>
      </c>
      <c r="O117" s="4">
        <f t="shared" si="139"/>
        <v>0</v>
      </c>
      <c r="P117" s="4">
        <f t="shared" si="139"/>
        <v>0</v>
      </c>
      <c r="Q117" s="4">
        <f t="shared" si="92"/>
        <v>0</v>
      </c>
      <c r="R117" s="4">
        <f t="shared" si="93"/>
        <v>112755.33</v>
      </c>
      <c r="S117" s="4">
        <f t="shared" ref="S117:U118" si="140">+S118</f>
        <v>0</v>
      </c>
      <c r="T117" s="4">
        <f t="shared" si="140"/>
        <v>0</v>
      </c>
      <c r="U117" s="4">
        <f t="shared" si="140"/>
        <v>0</v>
      </c>
      <c r="V117" s="4">
        <f t="shared" si="94"/>
        <v>112755.33</v>
      </c>
      <c r="W117" s="5">
        <f t="shared" si="95"/>
        <v>25.000017737533287</v>
      </c>
      <c r="X117" s="4">
        <f t="shared" si="90"/>
        <v>-338265.67</v>
      </c>
      <c r="Y117" s="4">
        <f t="shared" si="91"/>
        <v>25.000017737533287</v>
      </c>
    </row>
    <row r="118" spans="1:25" s="17" customFormat="1" ht="25.5" x14ac:dyDescent="0.2">
      <c r="A118" s="21" t="s">
        <v>145</v>
      </c>
      <c r="B118" s="8" t="s">
        <v>5</v>
      </c>
      <c r="C118" s="3" t="s">
        <v>146</v>
      </c>
      <c r="D118" s="4">
        <f t="shared" si="139"/>
        <v>451021</v>
      </c>
      <c r="E118" s="4">
        <f t="shared" si="139"/>
        <v>0</v>
      </c>
      <c r="F118" s="4">
        <f t="shared" si="139"/>
        <v>0</v>
      </c>
      <c r="G118" s="4">
        <f t="shared" si="139"/>
        <v>112755.33</v>
      </c>
      <c r="H118" s="4">
        <f t="shared" si="139"/>
        <v>112755.33</v>
      </c>
      <c r="I118" s="4">
        <f t="shared" si="139"/>
        <v>0</v>
      </c>
      <c r="J118" s="4">
        <f t="shared" si="139"/>
        <v>0</v>
      </c>
      <c r="K118" s="4">
        <f t="shared" si="139"/>
        <v>0</v>
      </c>
      <c r="L118" s="4">
        <f t="shared" si="139"/>
        <v>0</v>
      </c>
      <c r="M118" s="4">
        <f t="shared" si="98"/>
        <v>112755.33</v>
      </c>
      <c r="N118" s="4">
        <f t="shared" si="139"/>
        <v>0</v>
      </c>
      <c r="O118" s="4">
        <f t="shared" si="139"/>
        <v>0</v>
      </c>
      <c r="P118" s="4">
        <f t="shared" si="139"/>
        <v>0</v>
      </c>
      <c r="Q118" s="4">
        <f t="shared" si="92"/>
        <v>0</v>
      </c>
      <c r="R118" s="4">
        <f t="shared" si="93"/>
        <v>112755.33</v>
      </c>
      <c r="S118" s="4">
        <f t="shared" si="140"/>
        <v>0</v>
      </c>
      <c r="T118" s="4">
        <f t="shared" si="140"/>
        <v>0</v>
      </c>
      <c r="U118" s="4">
        <f t="shared" si="140"/>
        <v>0</v>
      </c>
      <c r="V118" s="4">
        <f t="shared" si="94"/>
        <v>112755.33</v>
      </c>
      <c r="W118" s="5">
        <f t="shared" si="95"/>
        <v>25.000017737533287</v>
      </c>
      <c r="X118" s="4">
        <f t="shared" si="90"/>
        <v>-338265.67</v>
      </c>
      <c r="Y118" s="4">
        <f t="shared" si="91"/>
        <v>25.000017737533287</v>
      </c>
    </row>
    <row r="119" spans="1:25" s="17" customFormat="1" ht="38.25" x14ac:dyDescent="0.2">
      <c r="A119" s="21" t="s">
        <v>147</v>
      </c>
      <c r="B119" s="8" t="s">
        <v>87</v>
      </c>
      <c r="C119" s="3" t="s">
        <v>148</v>
      </c>
      <c r="D119" s="4">
        <v>451021</v>
      </c>
      <c r="E119" s="4"/>
      <c r="F119" s="4"/>
      <c r="G119" s="4">
        <v>112755.33</v>
      </c>
      <c r="H119" s="4">
        <f>E119+F119+G119</f>
        <v>112755.33</v>
      </c>
      <c r="I119" s="4"/>
      <c r="J119" s="4"/>
      <c r="K119" s="4"/>
      <c r="L119" s="4">
        <f>I119+J119+K119</f>
        <v>0</v>
      </c>
      <c r="M119" s="4">
        <f t="shared" si="98"/>
        <v>112755.33</v>
      </c>
      <c r="N119" s="4"/>
      <c r="O119" s="4"/>
      <c r="P119" s="4"/>
      <c r="Q119" s="4">
        <f t="shared" si="92"/>
        <v>0</v>
      </c>
      <c r="R119" s="4">
        <f t="shared" si="93"/>
        <v>112755.33</v>
      </c>
      <c r="S119" s="4"/>
      <c r="T119" s="4"/>
      <c r="U119" s="4"/>
      <c r="V119" s="4">
        <f t="shared" si="94"/>
        <v>112755.33</v>
      </c>
      <c r="W119" s="5">
        <f t="shared" si="95"/>
        <v>25.000017737533287</v>
      </c>
      <c r="X119" s="4">
        <f t="shared" si="90"/>
        <v>-338265.67</v>
      </c>
      <c r="Y119" s="4">
        <f t="shared" si="91"/>
        <v>25.000017737533287</v>
      </c>
    </row>
    <row r="120" spans="1:25" s="17" customFormat="1" ht="25.5" x14ac:dyDescent="0.2">
      <c r="A120" s="21" t="s">
        <v>149</v>
      </c>
      <c r="B120" s="8" t="s">
        <v>5</v>
      </c>
      <c r="C120" s="3" t="s">
        <v>150</v>
      </c>
      <c r="D120" s="4">
        <f t="shared" ref="D120:L120" si="141">+D125+D121</f>
        <v>1649963.45</v>
      </c>
      <c r="E120" s="4">
        <f t="shared" si="141"/>
        <v>0</v>
      </c>
      <c r="F120" s="4">
        <f t="shared" si="141"/>
        <v>0</v>
      </c>
      <c r="G120" s="4">
        <f t="shared" si="141"/>
        <v>470159.7</v>
      </c>
      <c r="H120" s="4">
        <f t="shared" si="141"/>
        <v>470159.7</v>
      </c>
      <c r="I120" s="4">
        <f t="shared" si="141"/>
        <v>0</v>
      </c>
      <c r="J120" s="4">
        <f t="shared" si="141"/>
        <v>0</v>
      </c>
      <c r="K120" s="4">
        <f t="shared" si="141"/>
        <v>0</v>
      </c>
      <c r="L120" s="4">
        <f t="shared" si="141"/>
        <v>0</v>
      </c>
      <c r="M120" s="4">
        <f t="shared" si="98"/>
        <v>470159.7</v>
      </c>
      <c r="N120" s="4">
        <f t="shared" ref="N120:P120" si="142">+N125+N121</f>
        <v>0</v>
      </c>
      <c r="O120" s="4">
        <f t="shared" si="142"/>
        <v>0</v>
      </c>
      <c r="P120" s="4">
        <f t="shared" si="142"/>
        <v>0</v>
      </c>
      <c r="Q120" s="4">
        <f t="shared" si="92"/>
        <v>0</v>
      </c>
      <c r="R120" s="4">
        <f t="shared" si="93"/>
        <v>470159.7</v>
      </c>
      <c r="S120" s="4">
        <f t="shared" ref="S120:U120" si="143">+S125+S121</f>
        <v>0</v>
      </c>
      <c r="T120" s="4">
        <f t="shared" si="143"/>
        <v>0</v>
      </c>
      <c r="U120" s="4">
        <f t="shared" si="143"/>
        <v>0</v>
      </c>
      <c r="V120" s="4">
        <f t="shared" si="94"/>
        <v>470159.7</v>
      </c>
      <c r="W120" s="5">
        <f t="shared" si="95"/>
        <v>28.49515848366217</v>
      </c>
      <c r="X120" s="4">
        <f t="shared" si="90"/>
        <v>-1179803.75</v>
      </c>
      <c r="Y120" s="4">
        <f t="shared" si="91"/>
        <v>28.49515848366217</v>
      </c>
    </row>
    <row r="121" spans="1:25" s="17" customFormat="1" ht="12.75" x14ac:dyDescent="0.2">
      <c r="A121" s="21" t="s">
        <v>151</v>
      </c>
      <c r="B121" s="8" t="s">
        <v>5</v>
      </c>
      <c r="C121" s="3" t="s">
        <v>152</v>
      </c>
      <c r="D121" s="4">
        <f t="shared" ref="D121:P122" si="144">+D122</f>
        <v>69583</v>
      </c>
      <c r="E121" s="4">
        <f t="shared" si="144"/>
        <v>0</v>
      </c>
      <c r="F121" s="4">
        <f t="shared" si="144"/>
        <v>0</v>
      </c>
      <c r="G121" s="4">
        <f t="shared" si="144"/>
        <v>11800</v>
      </c>
      <c r="H121" s="4">
        <f t="shared" si="144"/>
        <v>11800</v>
      </c>
      <c r="I121" s="4">
        <f t="shared" si="144"/>
        <v>0</v>
      </c>
      <c r="J121" s="4">
        <f t="shared" si="144"/>
        <v>0</v>
      </c>
      <c r="K121" s="4">
        <f t="shared" si="144"/>
        <v>0</v>
      </c>
      <c r="L121" s="4">
        <f t="shared" si="144"/>
        <v>0</v>
      </c>
      <c r="M121" s="4">
        <f t="shared" si="98"/>
        <v>11800</v>
      </c>
      <c r="N121" s="4">
        <f t="shared" si="144"/>
        <v>0</v>
      </c>
      <c r="O121" s="4">
        <f t="shared" si="144"/>
        <v>0</v>
      </c>
      <c r="P121" s="4">
        <f t="shared" si="144"/>
        <v>0</v>
      </c>
      <c r="Q121" s="4">
        <f t="shared" si="92"/>
        <v>0</v>
      </c>
      <c r="R121" s="4">
        <f t="shared" si="93"/>
        <v>11800</v>
      </c>
      <c r="S121" s="4">
        <f t="shared" ref="S121:U122" si="145">+S122</f>
        <v>0</v>
      </c>
      <c r="T121" s="4">
        <f t="shared" si="145"/>
        <v>0</v>
      </c>
      <c r="U121" s="4">
        <f t="shared" si="145"/>
        <v>0</v>
      </c>
      <c r="V121" s="4">
        <f t="shared" si="94"/>
        <v>11800</v>
      </c>
      <c r="W121" s="5">
        <f t="shared" si="95"/>
        <v>16.958165069054225</v>
      </c>
      <c r="X121" s="4">
        <f t="shared" si="90"/>
        <v>-57783</v>
      </c>
      <c r="Y121" s="4">
        <f t="shared" si="91"/>
        <v>16.958165069054225</v>
      </c>
    </row>
    <row r="122" spans="1:25" s="17" customFormat="1" ht="12.75" x14ac:dyDescent="0.2">
      <c r="A122" s="21" t="s">
        <v>153</v>
      </c>
      <c r="B122" s="8" t="s">
        <v>5</v>
      </c>
      <c r="C122" s="3" t="s">
        <v>154</v>
      </c>
      <c r="D122" s="4">
        <f t="shared" si="144"/>
        <v>69583</v>
      </c>
      <c r="E122" s="4">
        <f t="shared" si="144"/>
        <v>0</v>
      </c>
      <c r="F122" s="4">
        <f t="shared" si="144"/>
        <v>0</v>
      </c>
      <c r="G122" s="4">
        <f t="shared" si="144"/>
        <v>11800</v>
      </c>
      <c r="H122" s="4">
        <f t="shared" si="144"/>
        <v>11800</v>
      </c>
      <c r="I122" s="4">
        <f t="shared" si="144"/>
        <v>0</v>
      </c>
      <c r="J122" s="4">
        <f t="shared" si="144"/>
        <v>0</v>
      </c>
      <c r="K122" s="4">
        <f t="shared" si="144"/>
        <v>0</v>
      </c>
      <c r="L122" s="4">
        <f t="shared" si="144"/>
        <v>0</v>
      </c>
      <c r="M122" s="4">
        <f t="shared" si="98"/>
        <v>11800</v>
      </c>
      <c r="N122" s="4">
        <f t="shared" si="144"/>
        <v>0</v>
      </c>
      <c r="O122" s="4">
        <f t="shared" si="144"/>
        <v>0</v>
      </c>
      <c r="P122" s="4">
        <f t="shared" si="144"/>
        <v>0</v>
      </c>
      <c r="Q122" s="4">
        <f t="shared" si="92"/>
        <v>0</v>
      </c>
      <c r="R122" s="4">
        <f t="shared" si="93"/>
        <v>11800</v>
      </c>
      <c r="S122" s="4">
        <f t="shared" si="145"/>
        <v>0</v>
      </c>
      <c r="T122" s="4">
        <f t="shared" si="145"/>
        <v>0</v>
      </c>
      <c r="U122" s="4">
        <f t="shared" si="145"/>
        <v>0</v>
      </c>
      <c r="V122" s="4">
        <f t="shared" si="94"/>
        <v>11800</v>
      </c>
      <c r="W122" s="5">
        <f t="shared" si="95"/>
        <v>16.958165069054225</v>
      </c>
      <c r="X122" s="4">
        <f t="shared" si="90"/>
        <v>-57783</v>
      </c>
      <c r="Y122" s="4">
        <f t="shared" si="91"/>
        <v>16.958165069054225</v>
      </c>
    </row>
    <row r="123" spans="1:25" s="17" customFormat="1" ht="25.5" x14ac:dyDescent="0.2">
      <c r="A123" s="21" t="s">
        <v>155</v>
      </c>
      <c r="B123" s="8" t="s">
        <v>5</v>
      </c>
      <c r="C123" s="23" t="s">
        <v>156</v>
      </c>
      <c r="D123" s="4">
        <f t="shared" ref="D123:P123" si="146">SUM(D124:D124)</f>
        <v>69583</v>
      </c>
      <c r="E123" s="4">
        <f t="shared" si="146"/>
        <v>0</v>
      </c>
      <c r="F123" s="4">
        <f t="shared" si="146"/>
        <v>0</v>
      </c>
      <c r="G123" s="4">
        <f t="shared" si="146"/>
        <v>11800</v>
      </c>
      <c r="H123" s="4">
        <f t="shared" si="146"/>
        <v>11800</v>
      </c>
      <c r="I123" s="4">
        <f t="shared" si="146"/>
        <v>0</v>
      </c>
      <c r="J123" s="4">
        <f t="shared" si="146"/>
        <v>0</v>
      </c>
      <c r="K123" s="4">
        <f t="shared" si="146"/>
        <v>0</v>
      </c>
      <c r="L123" s="4">
        <f t="shared" si="146"/>
        <v>0</v>
      </c>
      <c r="M123" s="4">
        <f t="shared" si="98"/>
        <v>11800</v>
      </c>
      <c r="N123" s="4">
        <f t="shared" si="146"/>
        <v>0</v>
      </c>
      <c r="O123" s="4">
        <f t="shared" si="146"/>
        <v>0</v>
      </c>
      <c r="P123" s="4">
        <f t="shared" si="146"/>
        <v>0</v>
      </c>
      <c r="Q123" s="4">
        <f t="shared" si="92"/>
        <v>0</v>
      </c>
      <c r="R123" s="4">
        <f t="shared" si="93"/>
        <v>11800</v>
      </c>
      <c r="S123" s="4">
        <f t="shared" ref="S123:U123" si="147">SUM(S124:S124)</f>
        <v>0</v>
      </c>
      <c r="T123" s="4">
        <f t="shared" si="147"/>
        <v>0</v>
      </c>
      <c r="U123" s="4">
        <f t="shared" si="147"/>
        <v>0</v>
      </c>
      <c r="V123" s="4">
        <f t="shared" si="94"/>
        <v>11800</v>
      </c>
      <c r="W123" s="5">
        <f t="shared" si="95"/>
        <v>16.958165069054225</v>
      </c>
      <c r="X123" s="4">
        <f t="shared" si="90"/>
        <v>-57783</v>
      </c>
      <c r="Y123" s="4">
        <f t="shared" si="91"/>
        <v>16.958165069054225</v>
      </c>
    </row>
    <row r="124" spans="1:25" s="17" customFormat="1" ht="51" x14ac:dyDescent="0.2">
      <c r="A124" s="28" t="s">
        <v>157</v>
      </c>
      <c r="B124" s="8" t="s">
        <v>87</v>
      </c>
      <c r="C124" s="23" t="s">
        <v>158</v>
      </c>
      <c r="D124" s="4">
        <v>69583</v>
      </c>
      <c r="E124" s="4"/>
      <c r="F124" s="4"/>
      <c r="G124" s="4">
        <v>11800</v>
      </c>
      <c r="H124" s="4">
        <f>E124+F124+G124</f>
        <v>11800</v>
      </c>
      <c r="I124" s="4"/>
      <c r="J124" s="4"/>
      <c r="K124" s="4"/>
      <c r="L124" s="4">
        <f>I124+J124+K124</f>
        <v>0</v>
      </c>
      <c r="M124" s="4">
        <f t="shared" si="98"/>
        <v>11800</v>
      </c>
      <c r="N124" s="4"/>
      <c r="O124" s="4"/>
      <c r="P124" s="4"/>
      <c r="Q124" s="4">
        <f t="shared" si="92"/>
        <v>0</v>
      </c>
      <c r="R124" s="4">
        <f t="shared" si="93"/>
        <v>11800</v>
      </c>
      <c r="S124" s="4"/>
      <c r="T124" s="4"/>
      <c r="U124" s="4"/>
      <c r="V124" s="4">
        <f t="shared" si="94"/>
        <v>11800</v>
      </c>
      <c r="W124" s="5">
        <f t="shared" si="95"/>
        <v>16.958165069054225</v>
      </c>
      <c r="X124" s="4">
        <f t="shared" si="90"/>
        <v>-57783</v>
      </c>
      <c r="Y124" s="4">
        <f t="shared" si="91"/>
        <v>16.958165069054225</v>
      </c>
    </row>
    <row r="125" spans="1:25" s="17" customFormat="1" ht="16.149999999999999" customHeight="1" x14ac:dyDescent="0.2">
      <c r="A125" s="21" t="s">
        <v>159</v>
      </c>
      <c r="B125" s="8" t="s">
        <v>5</v>
      </c>
      <c r="C125" s="3" t="s">
        <v>160</v>
      </c>
      <c r="D125" s="4">
        <f t="shared" ref="D125:P126" si="148">+D126</f>
        <v>1580380.45</v>
      </c>
      <c r="E125" s="4">
        <f t="shared" si="148"/>
        <v>0</v>
      </c>
      <c r="F125" s="4">
        <f t="shared" si="148"/>
        <v>0</v>
      </c>
      <c r="G125" s="4">
        <f t="shared" si="148"/>
        <v>458359.7</v>
      </c>
      <c r="H125" s="4">
        <f t="shared" si="148"/>
        <v>458359.7</v>
      </c>
      <c r="I125" s="4">
        <f t="shared" si="148"/>
        <v>0</v>
      </c>
      <c r="J125" s="4">
        <f t="shared" si="148"/>
        <v>0</v>
      </c>
      <c r="K125" s="4">
        <f t="shared" si="148"/>
        <v>0</v>
      </c>
      <c r="L125" s="4">
        <f t="shared" si="148"/>
        <v>0</v>
      </c>
      <c r="M125" s="4">
        <f t="shared" si="98"/>
        <v>458359.7</v>
      </c>
      <c r="N125" s="4">
        <f t="shared" si="148"/>
        <v>0</v>
      </c>
      <c r="O125" s="4">
        <f t="shared" si="148"/>
        <v>0</v>
      </c>
      <c r="P125" s="4">
        <f t="shared" si="148"/>
        <v>0</v>
      </c>
      <c r="Q125" s="4">
        <f t="shared" si="92"/>
        <v>0</v>
      </c>
      <c r="R125" s="4">
        <f t="shared" si="93"/>
        <v>458359.7</v>
      </c>
      <c r="S125" s="4">
        <f t="shared" ref="S125:U126" si="149">+S126</f>
        <v>0</v>
      </c>
      <c r="T125" s="4">
        <f t="shared" si="149"/>
        <v>0</v>
      </c>
      <c r="U125" s="4">
        <f t="shared" si="149"/>
        <v>0</v>
      </c>
      <c r="V125" s="4">
        <f t="shared" si="94"/>
        <v>458359.7</v>
      </c>
      <c r="W125" s="5">
        <f t="shared" si="95"/>
        <v>29.003123899691367</v>
      </c>
      <c r="X125" s="4">
        <f t="shared" si="90"/>
        <v>-1122020.75</v>
      </c>
      <c r="Y125" s="4">
        <f t="shared" si="91"/>
        <v>29.003123899691367</v>
      </c>
    </row>
    <row r="126" spans="1:25" s="17" customFormat="1" ht="12.75" x14ac:dyDescent="0.2">
      <c r="A126" s="21" t="s">
        <v>161</v>
      </c>
      <c r="B126" s="8" t="s">
        <v>5</v>
      </c>
      <c r="C126" s="3" t="s">
        <v>162</v>
      </c>
      <c r="D126" s="4">
        <f t="shared" si="148"/>
        <v>1580380.45</v>
      </c>
      <c r="E126" s="4">
        <f t="shared" si="148"/>
        <v>0</v>
      </c>
      <c r="F126" s="4">
        <f t="shared" si="148"/>
        <v>0</v>
      </c>
      <c r="G126" s="4">
        <f t="shared" si="148"/>
        <v>458359.7</v>
      </c>
      <c r="H126" s="4">
        <f t="shared" si="148"/>
        <v>458359.7</v>
      </c>
      <c r="I126" s="4">
        <f t="shared" si="148"/>
        <v>0</v>
      </c>
      <c r="J126" s="4">
        <f t="shared" si="148"/>
        <v>0</v>
      </c>
      <c r="K126" s="4">
        <f t="shared" si="148"/>
        <v>0</v>
      </c>
      <c r="L126" s="4">
        <f t="shared" si="148"/>
        <v>0</v>
      </c>
      <c r="M126" s="4">
        <f t="shared" si="98"/>
        <v>458359.7</v>
      </c>
      <c r="N126" s="4">
        <f t="shared" si="148"/>
        <v>0</v>
      </c>
      <c r="O126" s="4">
        <f t="shared" si="148"/>
        <v>0</v>
      </c>
      <c r="P126" s="4">
        <f t="shared" si="148"/>
        <v>0</v>
      </c>
      <c r="Q126" s="4">
        <f t="shared" si="92"/>
        <v>0</v>
      </c>
      <c r="R126" s="4">
        <f t="shared" si="93"/>
        <v>458359.7</v>
      </c>
      <c r="S126" s="4">
        <f t="shared" si="149"/>
        <v>0</v>
      </c>
      <c r="T126" s="4">
        <f t="shared" si="149"/>
        <v>0</v>
      </c>
      <c r="U126" s="4">
        <f t="shared" si="149"/>
        <v>0</v>
      </c>
      <c r="V126" s="4">
        <f t="shared" si="94"/>
        <v>458359.7</v>
      </c>
      <c r="W126" s="5">
        <f t="shared" si="95"/>
        <v>29.003123899691367</v>
      </c>
      <c r="X126" s="4">
        <f t="shared" si="90"/>
        <v>-1122020.75</v>
      </c>
      <c r="Y126" s="4">
        <f t="shared" si="91"/>
        <v>29.003123899691367</v>
      </c>
    </row>
    <row r="127" spans="1:25" s="17" customFormat="1" ht="18" customHeight="1" x14ac:dyDescent="0.2">
      <c r="A127" s="21" t="s">
        <v>163</v>
      </c>
      <c r="B127" s="8" t="s">
        <v>5</v>
      </c>
      <c r="C127" s="3" t="s">
        <v>164</v>
      </c>
      <c r="D127" s="4">
        <f>+D134+D135+D131+D132+D133+D130+D129+D128</f>
        <v>1580380.45</v>
      </c>
      <c r="E127" s="4">
        <f t="shared" ref="E127:V127" si="150">+E134+E135+E131+E132+E133+E130+E129+E128</f>
        <v>0</v>
      </c>
      <c r="F127" s="4">
        <f t="shared" si="150"/>
        <v>0</v>
      </c>
      <c r="G127" s="4">
        <f t="shared" si="150"/>
        <v>458359.7</v>
      </c>
      <c r="H127" s="4">
        <f t="shared" si="150"/>
        <v>458359.7</v>
      </c>
      <c r="I127" s="4">
        <f t="shared" si="150"/>
        <v>0</v>
      </c>
      <c r="J127" s="4">
        <f t="shared" si="150"/>
        <v>0</v>
      </c>
      <c r="K127" s="4">
        <f t="shared" si="150"/>
        <v>0</v>
      </c>
      <c r="L127" s="4">
        <f t="shared" si="150"/>
        <v>0</v>
      </c>
      <c r="M127" s="4">
        <f t="shared" si="150"/>
        <v>458359.7</v>
      </c>
      <c r="N127" s="4">
        <f t="shared" si="150"/>
        <v>0</v>
      </c>
      <c r="O127" s="4">
        <f t="shared" si="150"/>
        <v>0</v>
      </c>
      <c r="P127" s="4">
        <f t="shared" si="150"/>
        <v>0</v>
      </c>
      <c r="Q127" s="4">
        <f t="shared" si="150"/>
        <v>0</v>
      </c>
      <c r="R127" s="4">
        <f t="shared" si="150"/>
        <v>458359.7</v>
      </c>
      <c r="S127" s="4">
        <f t="shared" si="150"/>
        <v>0</v>
      </c>
      <c r="T127" s="4">
        <f t="shared" si="150"/>
        <v>0</v>
      </c>
      <c r="U127" s="4">
        <f t="shared" si="150"/>
        <v>0</v>
      </c>
      <c r="V127" s="4">
        <f t="shared" si="150"/>
        <v>458359.7</v>
      </c>
      <c r="W127" s="5">
        <f t="shared" si="95"/>
        <v>29.003123899691367</v>
      </c>
      <c r="X127" s="4">
        <f t="shared" ref="X127:X128" si="151">V127-D127</f>
        <v>-1122020.75</v>
      </c>
      <c r="Y127" s="4">
        <f>V127/D127*100</f>
        <v>29.003123899691367</v>
      </c>
    </row>
    <row r="128" spans="1:25" s="17" customFormat="1" ht="16.899999999999999" customHeight="1" x14ac:dyDescent="0.2">
      <c r="A128" s="7" t="s">
        <v>163</v>
      </c>
      <c r="B128" s="8" t="s">
        <v>299</v>
      </c>
      <c r="C128" s="3" t="s">
        <v>164</v>
      </c>
      <c r="D128" s="4">
        <v>6323.71</v>
      </c>
      <c r="E128" s="4"/>
      <c r="F128" s="4"/>
      <c r="G128" s="4">
        <v>6323.71</v>
      </c>
      <c r="H128" s="4">
        <f t="shared" ref="H128" si="152">E128+F128+G128</f>
        <v>6323.71</v>
      </c>
      <c r="I128" s="4"/>
      <c r="J128" s="4"/>
      <c r="K128" s="4">
        <v>0</v>
      </c>
      <c r="L128" s="4">
        <f t="shared" ref="L128" si="153">I128+J128+K128</f>
        <v>0</v>
      </c>
      <c r="M128" s="4">
        <f t="shared" ref="M128" si="154">H128+L128</f>
        <v>6323.71</v>
      </c>
      <c r="N128" s="4">
        <v>0</v>
      </c>
      <c r="O128" s="4">
        <v>0</v>
      </c>
      <c r="P128" s="4">
        <v>0</v>
      </c>
      <c r="Q128" s="4">
        <f t="shared" ref="Q128" si="155">N128+O128+P128</f>
        <v>0</v>
      </c>
      <c r="R128" s="4">
        <f t="shared" ref="R128" si="156">H128+L128+Q128</f>
        <v>6323.71</v>
      </c>
      <c r="S128" s="4"/>
      <c r="T128" s="4">
        <v>0</v>
      </c>
      <c r="U128" s="4">
        <v>0</v>
      </c>
      <c r="V128" s="4">
        <f t="shared" ref="V128" si="157">H128+L128+Q128+S128+T128+U128</f>
        <v>6323.71</v>
      </c>
      <c r="W128" s="5">
        <f t="shared" si="95"/>
        <v>100</v>
      </c>
      <c r="X128" s="4">
        <f t="shared" si="151"/>
        <v>0</v>
      </c>
      <c r="Y128" s="4">
        <f t="shared" ref="Y128:Y129" si="158">V128/D128*100</f>
        <v>100</v>
      </c>
    </row>
    <row r="129" spans="1:25" s="17" customFormat="1" ht="18.600000000000001" customHeight="1" x14ac:dyDescent="0.2">
      <c r="A129" s="7" t="s">
        <v>163</v>
      </c>
      <c r="B129" s="8" t="s">
        <v>87</v>
      </c>
      <c r="C129" s="3" t="s">
        <v>164</v>
      </c>
      <c r="D129" s="4">
        <v>21259</v>
      </c>
      <c r="E129" s="4"/>
      <c r="F129" s="4"/>
      <c r="G129" s="4">
        <v>21258.25</v>
      </c>
      <c r="H129" s="4">
        <f t="shared" ref="H129:H135" si="159">E129+F129+G129</f>
        <v>21258.25</v>
      </c>
      <c r="I129" s="4"/>
      <c r="J129" s="4"/>
      <c r="K129" s="4">
        <v>0</v>
      </c>
      <c r="L129" s="4">
        <f t="shared" ref="L129:L135" si="160">I129+J129+K129</f>
        <v>0</v>
      </c>
      <c r="M129" s="4">
        <f t="shared" ref="M129:M130" si="161">H129+L129</f>
        <v>21258.25</v>
      </c>
      <c r="N129" s="4">
        <v>0</v>
      </c>
      <c r="O129" s="4">
        <v>0</v>
      </c>
      <c r="P129" s="4">
        <v>0</v>
      </c>
      <c r="Q129" s="4">
        <f t="shared" si="92"/>
        <v>0</v>
      </c>
      <c r="R129" s="4">
        <f t="shared" si="93"/>
        <v>21258.25</v>
      </c>
      <c r="S129" s="4"/>
      <c r="T129" s="4">
        <v>0</v>
      </c>
      <c r="U129" s="4">
        <v>0</v>
      </c>
      <c r="V129" s="4">
        <f t="shared" si="94"/>
        <v>21258.25</v>
      </c>
      <c r="W129" s="5">
        <f t="shared" si="95"/>
        <v>99.996472082412154</v>
      </c>
      <c r="X129" s="4">
        <f t="shared" si="90"/>
        <v>-0.75</v>
      </c>
      <c r="Y129" s="4">
        <f t="shared" si="158"/>
        <v>99.996472082412154</v>
      </c>
    </row>
    <row r="130" spans="1:25" s="17" customFormat="1" ht="25.5" hidden="1" x14ac:dyDescent="0.2">
      <c r="A130" s="7" t="s">
        <v>163</v>
      </c>
      <c r="B130" s="8" t="s">
        <v>289</v>
      </c>
      <c r="C130" s="3" t="s">
        <v>164</v>
      </c>
      <c r="D130" s="4"/>
      <c r="E130" s="4"/>
      <c r="F130" s="4"/>
      <c r="G130" s="4"/>
      <c r="H130" s="4">
        <f t="shared" si="159"/>
        <v>0</v>
      </c>
      <c r="I130" s="4"/>
      <c r="J130" s="4"/>
      <c r="K130" s="4">
        <v>0</v>
      </c>
      <c r="L130" s="4">
        <f t="shared" si="160"/>
        <v>0</v>
      </c>
      <c r="M130" s="4">
        <f t="shared" si="161"/>
        <v>0</v>
      </c>
      <c r="N130" s="4">
        <v>0</v>
      </c>
      <c r="O130" s="4">
        <v>0</v>
      </c>
      <c r="P130" s="4">
        <v>0</v>
      </c>
      <c r="Q130" s="4">
        <f t="shared" si="92"/>
        <v>0</v>
      </c>
      <c r="R130" s="4">
        <f t="shared" si="93"/>
        <v>0</v>
      </c>
      <c r="S130" s="4">
        <v>0</v>
      </c>
      <c r="T130" s="4">
        <v>0</v>
      </c>
      <c r="U130" s="4">
        <v>0</v>
      </c>
      <c r="V130" s="4">
        <f t="shared" si="94"/>
        <v>0</v>
      </c>
      <c r="W130" s="5" t="e">
        <f t="shared" si="95"/>
        <v>#DIV/0!</v>
      </c>
      <c r="X130" s="4">
        <f t="shared" si="90"/>
        <v>0</v>
      </c>
      <c r="Y130" s="4" t="e">
        <f t="shared" si="91"/>
        <v>#DIV/0!</v>
      </c>
    </row>
    <row r="131" spans="1:25" s="17" customFormat="1" ht="20.45" customHeight="1" x14ac:dyDescent="0.2">
      <c r="A131" s="7" t="s">
        <v>163</v>
      </c>
      <c r="B131" s="8" t="s">
        <v>239</v>
      </c>
      <c r="C131" s="3" t="s">
        <v>164</v>
      </c>
      <c r="D131" s="4">
        <v>5613.98</v>
      </c>
      <c r="E131" s="4"/>
      <c r="F131" s="4"/>
      <c r="G131" s="4">
        <v>5613.98</v>
      </c>
      <c r="H131" s="4">
        <f t="shared" si="159"/>
        <v>5613.98</v>
      </c>
      <c r="I131" s="4"/>
      <c r="J131" s="4"/>
      <c r="K131" s="4"/>
      <c r="L131" s="4">
        <f t="shared" si="160"/>
        <v>0</v>
      </c>
      <c r="M131" s="4">
        <f>H131+L131</f>
        <v>5613.98</v>
      </c>
      <c r="N131" s="4"/>
      <c r="O131" s="4"/>
      <c r="P131" s="4"/>
      <c r="Q131" s="4">
        <f t="shared" si="92"/>
        <v>0</v>
      </c>
      <c r="R131" s="4">
        <f t="shared" si="93"/>
        <v>5613.98</v>
      </c>
      <c r="S131" s="4"/>
      <c r="T131" s="4"/>
      <c r="U131" s="4"/>
      <c r="V131" s="4">
        <f t="shared" si="94"/>
        <v>5613.98</v>
      </c>
      <c r="W131" s="5">
        <f t="shared" si="95"/>
        <v>100</v>
      </c>
      <c r="X131" s="4">
        <f t="shared" si="90"/>
        <v>0</v>
      </c>
      <c r="Y131" s="4">
        <f t="shared" si="91"/>
        <v>100</v>
      </c>
    </row>
    <row r="132" spans="1:25" s="17" customFormat="1" ht="19.149999999999999" customHeight="1" x14ac:dyDescent="0.2">
      <c r="A132" s="7" t="s">
        <v>163</v>
      </c>
      <c r="B132" s="8" t="s">
        <v>420</v>
      </c>
      <c r="C132" s="3" t="s">
        <v>164</v>
      </c>
      <c r="D132" s="4">
        <v>183.76</v>
      </c>
      <c r="E132" s="4"/>
      <c r="F132" s="4"/>
      <c r="G132" s="4">
        <v>183.76</v>
      </c>
      <c r="H132" s="4">
        <f t="shared" si="159"/>
        <v>183.76</v>
      </c>
      <c r="I132" s="4"/>
      <c r="J132" s="4"/>
      <c r="K132" s="4"/>
      <c r="L132" s="4">
        <f t="shared" si="160"/>
        <v>0</v>
      </c>
      <c r="M132" s="4">
        <f t="shared" si="98"/>
        <v>183.76</v>
      </c>
      <c r="N132" s="4">
        <v>0</v>
      </c>
      <c r="O132" s="4">
        <v>0</v>
      </c>
      <c r="P132" s="4">
        <v>0</v>
      </c>
      <c r="Q132" s="4">
        <f t="shared" si="92"/>
        <v>0</v>
      </c>
      <c r="R132" s="4">
        <f t="shared" si="93"/>
        <v>183.76</v>
      </c>
      <c r="S132" s="4">
        <v>0</v>
      </c>
      <c r="T132" s="4">
        <v>0</v>
      </c>
      <c r="U132" s="4">
        <v>0</v>
      </c>
      <c r="V132" s="4">
        <f t="shared" si="94"/>
        <v>183.76</v>
      </c>
      <c r="W132" s="5">
        <f t="shared" si="95"/>
        <v>100</v>
      </c>
      <c r="X132" s="4">
        <f t="shared" si="90"/>
        <v>0</v>
      </c>
      <c r="Y132" s="4">
        <f t="shared" si="91"/>
        <v>100</v>
      </c>
    </row>
    <row r="133" spans="1:25" s="17" customFormat="1" ht="25.5" hidden="1" x14ac:dyDescent="0.2">
      <c r="A133" s="7" t="s">
        <v>163</v>
      </c>
      <c r="B133" s="8" t="s">
        <v>92</v>
      </c>
      <c r="C133" s="3" t="s">
        <v>164</v>
      </c>
      <c r="D133" s="4"/>
      <c r="E133" s="4"/>
      <c r="F133" s="4"/>
      <c r="G133" s="4"/>
      <c r="H133" s="4">
        <f t="shared" si="159"/>
        <v>0</v>
      </c>
      <c r="I133" s="4"/>
      <c r="J133" s="4"/>
      <c r="K133" s="4"/>
      <c r="L133" s="4">
        <f t="shared" si="160"/>
        <v>0</v>
      </c>
      <c r="M133" s="4">
        <f t="shared" si="98"/>
        <v>0</v>
      </c>
      <c r="N133" s="4">
        <v>0</v>
      </c>
      <c r="O133" s="4">
        <v>0</v>
      </c>
      <c r="P133" s="4">
        <v>0</v>
      </c>
      <c r="Q133" s="4">
        <f t="shared" si="92"/>
        <v>0</v>
      </c>
      <c r="R133" s="4">
        <f t="shared" si="93"/>
        <v>0</v>
      </c>
      <c r="S133" s="4"/>
      <c r="T133" s="4"/>
      <c r="U133" s="4">
        <v>0</v>
      </c>
      <c r="V133" s="4">
        <f t="shared" si="94"/>
        <v>0</v>
      </c>
      <c r="W133" s="5" t="e">
        <f t="shared" si="95"/>
        <v>#DIV/0!</v>
      </c>
      <c r="X133" s="4">
        <f t="shared" si="90"/>
        <v>0</v>
      </c>
      <c r="Y133" s="4" t="e">
        <f t="shared" si="91"/>
        <v>#DIV/0!</v>
      </c>
    </row>
    <row r="134" spans="1:25" s="17" customFormat="1" ht="40.9" customHeight="1" x14ac:dyDescent="0.2">
      <c r="A134" s="7" t="s">
        <v>165</v>
      </c>
      <c r="B134" s="8" t="s">
        <v>92</v>
      </c>
      <c r="C134" s="3" t="s">
        <v>166</v>
      </c>
      <c r="D134" s="4">
        <v>787000</v>
      </c>
      <c r="E134" s="4"/>
      <c r="F134" s="4"/>
      <c r="G134" s="4">
        <v>141918</v>
      </c>
      <c r="H134" s="4">
        <f t="shared" si="159"/>
        <v>141918</v>
      </c>
      <c r="I134" s="4"/>
      <c r="J134" s="4"/>
      <c r="K134" s="4"/>
      <c r="L134" s="4">
        <f t="shared" si="160"/>
        <v>0</v>
      </c>
      <c r="M134" s="4">
        <f t="shared" si="98"/>
        <v>141918</v>
      </c>
      <c r="N134" s="4"/>
      <c r="O134" s="4"/>
      <c r="P134" s="4"/>
      <c r="Q134" s="4">
        <f t="shared" si="92"/>
        <v>0</v>
      </c>
      <c r="R134" s="4">
        <f t="shared" si="93"/>
        <v>141918</v>
      </c>
      <c r="S134" s="4"/>
      <c r="T134" s="4"/>
      <c r="U134" s="4"/>
      <c r="V134" s="4">
        <f t="shared" si="94"/>
        <v>141918</v>
      </c>
      <c r="W134" s="5">
        <f t="shared" si="95"/>
        <v>18.032782719186784</v>
      </c>
      <c r="X134" s="4">
        <f t="shared" si="90"/>
        <v>-645082</v>
      </c>
      <c r="Y134" s="4">
        <f t="shared" si="91"/>
        <v>18.032782719186784</v>
      </c>
    </row>
    <row r="135" spans="1:25" s="17" customFormat="1" ht="28.15" customHeight="1" x14ac:dyDescent="0.2">
      <c r="A135" s="28" t="s">
        <v>167</v>
      </c>
      <c r="B135" s="8" t="s">
        <v>92</v>
      </c>
      <c r="C135" s="3" t="s">
        <v>168</v>
      </c>
      <c r="D135" s="4">
        <v>760000</v>
      </c>
      <c r="E135" s="4"/>
      <c r="F135" s="4"/>
      <c r="G135" s="4">
        <v>283062</v>
      </c>
      <c r="H135" s="4">
        <f t="shared" si="159"/>
        <v>283062</v>
      </c>
      <c r="I135" s="4"/>
      <c r="J135" s="4"/>
      <c r="K135" s="4"/>
      <c r="L135" s="4">
        <f t="shared" si="160"/>
        <v>0</v>
      </c>
      <c r="M135" s="4">
        <f t="shared" si="98"/>
        <v>283062</v>
      </c>
      <c r="N135" s="4"/>
      <c r="O135" s="4"/>
      <c r="P135" s="4"/>
      <c r="Q135" s="4">
        <f t="shared" si="92"/>
        <v>0</v>
      </c>
      <c r="R135" s="4">
        <f t="shared" si="93"/>
        <v>283062</v>
      </c>
      <c r="S135" s="4"/>
      <c r="T135" s="4"/>
      <c r="U135" s="4"/>
      <c r="V135" s="4">
        <f t="shared" si="94"/>
        <v>283062</v>
      </c>
      <c r="W135" s="5">
        <f t="shared" si="95"/>
        <v>37.244999999999997</v>
      </c>
      <c r="X135" s="4">
        <f t="shared" si="90"/>
        <v>-476938</v>
      </c>
      <c r="Y135" s="4">
        <f t="shared" si="91"/>
        <v>37.244999999999997</v>
      </c>
    </row>
    <row r="136" spans="1:25" s="17" customFormat="1" ht="28.15" customHeight="1" x14ac:dyDescent="0.2">
      <c r="A136" s="21" t="s">
        <v>169</v>
      </c>
      <c r="B136" s="8" t="s">
        <v>5</v>
      </c>
      <c r="C136" s="3" t="s">
        <v>170</v>
      </c>
      <c r="D136" s="4">
        <f>+D137+D142+D140</f>
        <v>18032032</v>
      </c>
      <c r="E136" s="4">
        <f t="shared" ref="E136:V136" si="162">+E137+E142+E140</f>
        <v>0</v>
      </c>
      <c r="F136" s="4">
        <f t="shared" si="162"/>
        <v>0</v>
      </c>
      <c r="G136" s="4">
        <f t="shared" si="162"/>
        <v>2308232.6</v>
      </c>
      <c r="H136" s="4">
        <f t="shared" si="162"/>
        <v>2308232.6</v>
      </c>
      <c r="I136" s="4">
        <f t="shared" si="162"/>
        <v>0</v>
      </c>
      <c r="J136" s="4">
        <f t="shared" si="162"/>
        <v>0</v>
      </c>
      <c r="K136" s="4">
        <f t="shared" si="162"/>
        <v>0</v>
      </c>
      <c r="L136" s="4">
        <f t="shared" si="162"/>
        <v>0</v>
      </c>
      <c r="M136" s="4">
        <f t="shared" si="162"/>
        <v>2308232.6</v>
      </c>
      <c r="N136" s="4">
        <f t="shared" si="162"/>
        <v>0</v>
      </c>
      <c r="O136" s="4">
        <f t="shared" si="162"/>
        <v>0</v>
      </c>
      <c r="P136" s="4">
        <f t="shared" si="162"/>
        <v>0</v>
      </c>
      <c r="Q136" s="4">
        <f t="shared" si="162"/>
        <v>0</v>
      </c>
      <c r="R136" s="4">
        <f t="shared" si="162"/>
        <v>2308232.6</v>
      </c>
      <c r="S136" s="4">
        <f t="shared" si="162"/>
        <v>0</v>
      </c>
      <c r="T136" s="4">
        <f t="shared" si="162"/>
        <v>0</v>
      </c>
      <c r="U136" s="4">
        <f t="shared" si="162"/>
        <v>0</v>
      </c>
      <c r="V136" s="4">
        <f t="shared" si="162"/>
        <v>2308232.6</v>
      </c>
      <c r="W136" s="5">
        <f t="shared" si="95"/>
        <v>12.800734825670229</v>
      </c>
      <c r="X136" s="4">
        <f t="shared" si="90"/>
        <v>-15723799.4</v>
      </c>
      <c r="Y136" s="4">
        <f t="shared" si="91"/>
        <v>12.800734825670229</v>
      </c>
    </row>
    <row r="137" spans="1:25" s="17" customFormat="1" ht="70.900000000000006" customHeight="1" x14ac:dyDescent="0.2">
      <c r="A137" s="21" t="s">
        <v>171</v>
      </c>
      <c r="B137" s="29" t="s">
        <v>5</v>
      </c>
      <c r="C137" s="29" t="s">
        <v>172</v>
      </c>
      <c r="D137" s="4">
        <f t="shared" ref="D137:P138" si="163">+D138</f>
        <v>13480000</v>
      </c>
      <c r="E137" s="4">
        <f t="shared" si="163"/>
        <v>0</v>
      </c>
      <c r="F137" s="4">
        <f t="shared" si="163"/>
        <v>0</v>
      </c>
      <c r="G137" s="4">
        <f t="shared" si="163"/>
        <v>1283864.54</v>
      </c>
      <c r="H137" s="4">
        <f t="shared" si="163"/>
        <v>1283864.54</v>
      </c>
      <c r="I137" s="4">
        <f t="shared" si="163"/>
        <v>0</v>
      </c>
      <c r="J137" s="4">
        <f t="shared" si="163"/>
        <v>0</v>
      </c>
      <c r="K137" s="4">
        <f t="shared" si="163"/>
        <v>0</v>
      </c>
      <c r="L137" s="4">
        <f t="shared" si="163"/>
        <v>0</v>
      </c>
      <c r="M137" s="4">
        <f t="shared" si="98"/>
        <v>1283864.54</v>
      </c>
      <c r="N137" s="4">
        <f t="shared" si="163"/>
        <v>0</v>
      </c>
      <c r="O137" s="4">
        <f t="shared" si="163"/>
        <v>0</v>
      </c>
      <c r="P137" s="4">
        <f t="shared" si="163"/>
        <v>0</v>
      </c>
      <c r="Q137" s="4">
        <f t="shared" si="92"/>
        <v>0</v>
      </c>
      <c r="R137" s="4">
        <f t="shared" si="93"/>
        <v>1283864.54</v>
      </c>
      <c r="S137" s="4">
        <f t="shared" ref="S137:U138" si="164">+S138</f>
        <v>0</v>
      </c>
      <c r="T137" s="4">
        <f t="shared" si="164"/>
        <v>0</v>
      </c>
      <c r="U137" s="4">
        <f t="shared" si="164"/>
        <v>0</v>
      </c>
      <c r="V137" s="4">
        <f t="shared" si="94"/>
        <v>1283864.54</v>
      </c>
      <c r="W137" s="5">
        <f t="shared" si="95"/>
        <v>9.5242176557863498</v>
      </c>
      <c r="X137" s="4">
        <f t="shared" si="90"/>
        <v>-12196135.460000001</v>
      </c>
      <c r="Y137" s="4">
        <f t="shared" si="91"/>
        <v>9.5242176557863498</v>
      </c>
    </row>
    <row r="138" spans="1:25" s="17" customFormat="1" ht="76.5" x14ac:dyDescent="0.2">
      <c r="A138" s="21" t="s">
        <v>173</v>
      </c>
      <c r="B138" s="29" t="s">
        <v>5</v>
      </c>
      <c r="C138" s="29" t="s">
        <v>174</v>
      </c>
      <c r="D138" s="4">
        <f t="shared" si="163"/>
        <v>13480000</v>
      </c>
      <c r="E138" s="4">
        <f t="shared" si="163"/>
        <v>0</v>
      </c>
      <c r="F138" s="4">
        <f t="shared" si="163"/>
        <v>0</v>
      </c>
      <c r="G138" s="4">
        <f t="shared" si="163"/>
        <v>1283864.54</v>
      </c>
      <c r="H138" s="4">
        <f t="shared" si="163"/>
        <v>1283864.54</v>
      </c>
      <c r="I138" s="4">
        <f t="shared" si="163"/>
        <v>0</v>
      </c>
      <c r="J138" s="4">
        <f t="shared" si="163"/>
        <v>0</v>
      </c>
      <c r="K138" s="4">
        <f t="shared" si="163"/>
        <v>0</v>
      </c>
      <c r="L138" s="4">
        <f t="shared" si="163"/>
        <v>0</v>
      </c>
      <c r="M138" s="4">
        <f t="shared" si="98"/>
        <v>1283864.54</v>
      </c>
      <c r="N138" s="4">
        <f t="shared" si="163"/>
        <v>0</v>
      </c>
      <c r="O138" s="4">
        <f t="shared" si="163"/>
        <v>0</v>
      </c>
      <c r="P138" s="4">
        <f t="shared" si="163"/>
        <v>0</v>
      </c>
      <c r="Q138" s="4">
        <f t="shared" si="92"/>
        <v>0</v>
      </c>
      <c r="R138" s="4">
        <f t="shared" si="93"/>
        <v>1283864.54</v>
      </c>
      <c r="S138" s="4">
        <f t="shared" si="164"/>
        <v>0</v>
      </c>
      <c r="T138" s="4">
        <f t="shared" si="164"/>
        <v>0</v>
      </c>
      <c r="U138" s="4">
        <f t="shared" si="164"/>
        <v>0</v>
      </c>
      <c r="V138" s="4">
        <f t="shared" si="94"/>
        <v>1283864.54</v>
      </c>
      <c r="W138" s="5">
        <f t="shared" si="95"/>
        <v>9.5242176557863498</v>
      </c>
      <c r="X138" s="4">
        <f t="shared" si="90"/>
        <v>-12196135.460000001</v>
      </c>
      <c r="Y138" s="4">
        <f t="shared" si="91"/>
        <v>9.5242176557863498</v>
      </c>
    </row>
    <row r="139" spans="1:25" s="17" customFormat="1" ht="76.5" x14ac:dyDescent="0.2">
      <c r="A139" s="21" t="s">
        <v>175</v>
      </c>
      <c r="B139" s="29" t="s">
        <v>87</v>
      </c>
      <c r="C139" s="29" t="s">
        <v>176</v>
      </c>
      <c r="D139" s="4">
        <v>13480000</v>
      </c>
      <c r="E139" s="4"/>
      <c r="F139" s="4"/>
      <c r="G139" s="4">
        <v>1283864.54</v>
      </c>
      <c r="H139" s="4">
        <f>E139+F139+G139</f>
        <v>1283864.54</v>
      </c>
      <c r="I139" s="4"/>
      <c r="J139" s="4"/>
      <c r="K139" s="4"/>
      <c r="L139" s="4">
        <f>I139+J139+K139</f>
        <v>0</v>
      </c>
      <c r="M139" s="4">
        <f t="shared" si="98"/>
        <v>1283864.54</v>
      </c>
      <c r="N139" s="4"/>
      <c r="O139" s="4"/>
      <c r="P139" s="4"/>
      <c r="Q139" s="4">
        <f t="shared" si="92"/>
        <v>0</v>
      </c>
      <c r="R139" s="4">
        <f t="shared" si="93"/>
        <v>1283864.54</v>
      </c>
      <c r="S139" s="4"/>
      <c r="T139" s="4"/>
      <c r="U139" s="4"/>
      <c r="V139" s="4">
        <f t="shared" si="94"/>
        <v>1283864.54</v>
      </c>
      <c r="W139" s="5">
        <f t="shared" si="95"/>
        <v>9.5242176557863498</v>
      </c>
      <c r="X139" s="4">
        <f t="shared" si="90"/>
        <v>-12196135.460000001</v>
      </c>
      <c r="Y139" s="4">
        <f t="shared" si="91"/>
        <v>9.5242176557863498</v>
      </c>
    </row>
    <row r="140" spans="1:25" s="17" customFormat="1" ht="38.25" hidden="1" x14ac:dyDescent="0.2">
      <c r="A140" s="21" t="s">
        <v>526</v>
      </c>
      <c r="B140" s="29" t="s">
        <v>5</v>
      </c>
      <c r="C140" s="29" t="s">
        <v>528</v>
      </c>
      <c r="D140" s="4">
        <f>+D141</f>
        <v>0</v>
      </c>
      <c r="E140" s="4">
        <f t="shared" ref="E140:V140" si="165">+E141</f>
        <v>0</v>
      </c>
      <c r="F140" s="4">
        <f t="shared" si="165"/>
        <v>0</v>
      </c>
      <c r="G140" s="4">
        <f t="shared" si="165"/>
        <v>0</v>
      </c>
      <c r="H140" s="4">
        <f t="shared" si="165"/>
        <v>0</v>
      </c>
      <c r="I140" s="4">
        <f t="shared" si="165"/>
        <v>0</v>
      </c>
      <c r="J140" s="4">
        <f t="shared" si="165"/>
        <v>0</v>
      </c>
      <c r="K140" s="4">
        <f t="shared" si="165"/>
        <v>0</v>
      </c>
      <c r="L140" s="4">
        <f t="shared" si="165"/>
        <v>0</v>
      </c>
      <c r="M140" s="4">
        <f t="shared" si="165"/>
        <v>0</v>
      </c>
      <c r="N140" s="4">
        <f t="shared" si="165"/>
        <v>0</v>
      </c>
      <c r="O140" s="4">
        <f t="shared" si="165"/>
        <v>0</v>
      </c>
      <c r="P140" s="4">
        <f t="shared" si="165"/>
        <v>0</v>
      </c>
      <c r="Q140" s="4">
        <f t="shared" si="165"/>
        <v>0</v>
      </c>
      <c r="R140" s="4">
        <f t="shared" si="165"/>
        <v>0</v>
      </c>
      <c r="S140" s="4">
        <f t="shared" si="165"/>
        <v>0</v>
      </c>
      <c r="T140" s="4">
        <f t="shared" si="165"/>
        <v>0</v>
      </c>
      <c r="U140" s="4">
        <f t="shared" si="165"/>
        <v>0</v>
      </c>
      <c r="V140" s="4">
        <f t="shared" si="165"/>
        <v>0</v>
      </c>
      <c r="W140" s="5" t="e">
        <f t="shared" si="95"/>
        <v>#DIV/0!</v>
      </c>
      <c r="X140" s="4">
        <f t="shared" si="90"/>
        <v>0</v>
      </c>
      <c r="Y140" s="4" t="e">
        <f t="shared" si="91"/>
        <v>#DIV/0!</v>
      </c>
    </row>
    <row r="141" spans="1:25" s="17" customFormat="1" ht="38.25" hidden="1" x14ac:dyDescent="0.2">
      <c r="A141" s="21" t="s">
        <v>527</v>
      </c>
      <c r="B141" s="29" t="s">
        <v>92</v>
      </c>
      <c r="C141" s="29" t="s">
        <v>529</v>
      </c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>
        <v>0</v>
      </c>
      <c r="Q141" s="4"/>
      <c r="R141" s="4"/>
      <c r="S141" s="4"/>
      <c r="T141" s="4"/>
      <c r="U141" s="4">
        <v>0</v>
      </c>
      <c r="V141" s="4">
        <f t="shared" si="94"/>
        <v>0</v>
      </c>
      <c r="W141" s="5" t="e">
        <f t="shared" si="95"/>
        <v>#DIV/0!</v>
      </c>
      <c r="X141" s="4">
        <f t="shared" si="90"/>
        <v>0</v>
      </c>
      <c r="Y141" s="4" t="e">
        <f t="shared" si="91"/>
        <v>#DIV/0!</v>
      </c>
    </row>
    <row r="142" spans="1:25" s="17" customFormat="1" ht="25.5" x14ac:dyDescent="0.2">
      <c r="A142" s="21" t="s">
        <v>177</v>
      </c>
      <c r="B142" s="29" t="s">
        <v>5</v>
      </c>
      <c r="C142" s="30" t="s">
        <v>178</v>
      </c>
      <c r="D142" s="4">
        <f t="shared" ref="D142:L142" si="166">+D143+D145</f>
        <v>4552032</v>
      </c>
      <c r="E142" s="4">
        <f t="shared" si="166"/>
        <v>0</v>
      </c>
      <c r="F142" s="4">
        <f t="shared" si="166"/>
        <v>0</v>
      </c>
      <c r="G142" s="4">
        <f t="shared" si="166"/>
        <v>1024368.06</v>
      </c>
      <c r="H142" s="4">
        <f t="shared" si="166"/>
        <v>1024368.06</v>
      </c>
      <c r="I142" s="4">
        <f t="shared" si="166"/>
        <v>0</v>
      </c>
      <c r="J142" s="4">
        <f t="shared" si="166"/>
        <v>0</v>
      </c>
      <c r="K142" s="4">
        <f t="shared" si="166"/>
        <v>0</v>
      </c>
      <c r="L142" s="4">
        <f t="shared" si="166"/>
        <v>0</v>
      </c>
      <c r="M142" s="4">
        <f t="shared" si="98"/>
        <v>1024368.06</v>
      </c>
      <c r="N142" s="4">
        <f t="shared" ref="N142:P142" si="167">+N143+N145</f>
        <v>0</v>
      </c>
      <c r="O142" s="4">
        <f t="shared" si="167"/>
        <v>0</v>
      </c>
      <c r="P142" s="4">
        <f t="shared" si="167"/>
        <v>0</v>
      </c>
      <c r="Q142" s="4">
        <f t="shared" si="92"/>
        <v>0</v>
      </c>
      <c r="R142" s="4">
        <f t="shared" si="93"/>
        <v>1024368.06</v>
      </c>
      <c r="S142" s="4">
        <f t="shared" ref="S142:U142" si="168">+S143+S145</f>
        <v>0</v>
      </c>
      <c r="T142" s="4">
        <f t="shared" si="168"/>
        <v>0</v>
      </c>
      <c r="U142" s="4">
        <f t="shared" si="168"/>
        <v>0</v>
      </c>
      <c r="V142" s="4">
        <f t="shared" si="94"/>
        <v>1024368.06</v>
      </c>
      <c r="W142" s="5">
        <f t="shared" si="95"/>
        <v>22.503533806440728</v>
      </c>
      <c r="X142" s="4">
        <f t="shared" si="90"/>
        <v>-3527663.94</v>
      </c>
      <c r="Y142" s="4">
        <f t="shared" si="91"/>
        <v>22.503533806440728</v>
      </c>
    </row>
    <row r="143" spans="1:25" s="17" customFormat="1" ht="25.5" x14ac:dyDescent="0.2">
      <c r="A143" s="21" t="s">
        <v>179</v>
      </c>
      <c r="B143" s="29" t="s">
        <v>5</v>
      </c>
      <c r="C143" s="30" t="s">
        <v>180</v>
      </c>
      <c r="D143" s="4">
        <f t="shared" ref="D143:P143" si="169">+D144</f>
        <v>3124052</v>
      </c>
      <c r="E143" s="4">
        <f t="shared" si="169"/>
        <v>0</v>
      </c>
      <c r="F143" s="4">
        <f t="shared" si="169"/>
        <v>0</v>
      </c>
      <c r="G143" s="4">
        <f t="shared" si="169"/>
        <v>793368.06</v>
      </c>
      <c r="H143" s="4">
        <f t="shared" si="169"/>
        <v>793368.06</v>
      </c>
      <c r="I143" s="4">
        <f t="shared" si="169"/>
        <v>0</v>
      </c>
      <c r="J143" s="4">
        <f t="shared" si="169"/>
        <v>0</v>
      </c>
      <c r="K143" s="4">
        <f t="shared" si="169"/>
        <v>0</v>
      </c>
      <c r="L143" s="4">
        <f t="shared" si="169"/>
        <v>0</v>
      </c>
      <c r="M143" s="4">
        <f t="shared" si="98"/>
        <v>793368.06</v>
      </c>
      <c r="N143" s="4">
        <f t="shared" si="169"/>
        <v>0</v>
      </c>
      <c r="O143" s="4">
        <f t="shared" si="169"/>
        <v>0</v>
      </c>
      <c r="P143" s="4">
        <f t="shared" si="169"/>
        <v>0</v>
      </c>
      <c r="Q143" s="4">
        <f t="shared" si="92"/>
        <v>0</v>
      </c>
      <c r="R143" s="4">
        <f t="shared" si="93"/>
        <v>793368.06</v>
      </c>
      <c r="S143" s="4">
        <f t="shared" ref="S143:U143" si="170">+S144</f>
        <v>0</v>
      </c>
      <c r="T143" s="4">
        <f t="shared" si="170"/>
        <v>0</v>
      </c>
      <c r="U143" s="4">
        <f t="shared" si="170"/>
        <v>0</v>
      </c>
      <c r="V143" s="4">
        <f t="shared" si="94"/>
        <v>793368.06</v>
      </c>
      <c r="W143" s="5">
        <f t="shared" si="95"/>
        <v>25.395481893387178</v>
      </c>
      <c r="X143" s="4">
        <f t="shared" si="90"/>
        <v>-2330683.94</v>
      </c>
      <c r="Y143" s="4">
        <f t="shared" si="91"/>
        <v>25.395481893387178</v>
      </c>
    </row>
    <row r="144" spans="1:25" s="17" customFormat="1" ht="45" customHeight="1" x14ac:dyDescent="0.2">
      <c r="A144" s="21" t="s">
        <v>181</v>
      </c>
      <c r="B144" s="29" t="s">
        <v>87</v>
      </c>
      <c r="C144" s="30" t="s">
        <v>182</v>
      </c>
      <c r="D144" s="4">
        <v>3124052</v>
      </c>
      <c r="E144" s="4"/>
      <c r="F144" s="4"/>
      <c r="G144" s="4">
        <v>793368.06</v>
      </c>
      <c r="H144" s="4">
        <f>E144+F144+G144</f>
        <v>793368.06</v>
      </c>
      <c r="I144" s="4"/>
      <c r="J144" s="4"/>
      <c r="K144" s="4"/>
      <c r="L144" s="4">
        <f>I144+J144+K144</f>
        <v>0</v>
      </c>
      <c r="M144" s="4">
        <f t="shared" si="98"/>
        <v>793368.06</v>
      </c>
      <c r="N144" s="4"/>
      <c r="O144" s="4"/>
      <c r="P144" s="4"/>
      <c r="Q144" s="4">
        <f t="shared" si="92"/>
        <v>0</v>
      </c>
      <c r="R144" s="4">
        <f t="shared" si="93"/>
        <v>793368.06</v>
      </c>
      <c r="S144" s="4"/>
      <c r="T144" s="4"/>
      <c r="U144" s="4"/>
      <c r="V144" s="4">
        <f t="shared" si="94"/>
        <v>793368.06</v>
      </c>
      <c r="W144" s="5">
        <f t="shared" si="95"/>
        <v>25.395481893387178</v>
      </c>
      <c r="X144" s="4">
        <f t="shared" si="90"/>
        <v>-2330683.94</v>
      </c>
      <c r="Y144" s="4">
        <f t="shared" si="91"/>
        <v>25.395481893387178</v>
      </c>
    </row>
    <row r="145" spans="1:25" s="17" customFormat="1" ht="42" customHeight="1" x14ac:dyDescent="0.2">
      <c r="A145" s="21" t="s">
        <v>183</v>
      </c>
      <c r="B145" s="29" t="s">
        <v>5</v>
      </c>
      <c r="C145" s="30" t="s">
        <v>184</v>
      </c>
      <c r="D145" s="4">
        <f t="shared" ref="D145:P145" si="171">+D146</f>
        <v>1427980</v>
      </c>
      <c r="E145" s="4">
        <f t="shared" si="171"/>
        <v>0</v>
      </c>
      <c r="F145" s="4">
        <f t="shared" si="171"/>
        <v>0</v>
      </c>
      <c r="G145" s="4">
        <f t="shared" si="171"/>
        <v>231000</v>
      </c>
      <c r="H145" s="4">
        <f t="shared" si="171"/>
        <v>231000</v>
      </c>
      <c r="I145" s="4">
        <f t="shared" si="171"/>
        <v>0</v>
      </c>
      <c r="J145" s="4">
        <f t="shared" si="171"/>
        <v>0</v>
      </c>
      <c r="K145" s="4">
        <f t="shared" si="171"/>
        <v>0</v>
      </c>
      <c r="L145" s="4">
        <f t="shared" si="171"/>
        <v>0</v>
      </c>
      <c r="M145" s="4">
        <f t="shared" si="98"/>
        <v>231000</v>
      </c>
      <c r="N145" s="4">
        <f t="shared" si="171"/>
        <v>0</v>
      </c>
      <c r="O145" s="4">
        <f t="shared" si="171"/>
        <v>0</v>
      </c>
      <c r="P145" s="4">
        <f t="shared" si="171"/>
        <v>0</v>
      </c>
      <c r="Q145" s="4">
        <f t="shared" si="92"/>
        <v>0</v>
      </c>
      <c r="R145" s="4">
        <f t="shared" si="93"/>
        <v>231000</v>
      </c>
      <c r="S145" s="4">
        <f t="shared" ref="S145:U145" si="172">+S146</f>
        <v>0</v>
      </c>
      <c r="T145" s="4">
        <f t="shared" si="172"/>
        <v>0</v>
      </c>
      <c r="U145" s="4">
        <f t="shared" si="172"/>
        <v>0</v>
      </c>
      <c r="V145" s="4">
        <f t="shared" si="94"/>
        <v>231000</v>
      </c>
      <c r="W145" s="5">
        <f t="shared" si="95"/>
        <v>16.176697152621188</v>
      </c>
      <c r="X145" s="4">
        <f t="shared" si="90"/>
        <v>-1196980</v>
      </c>
      <c r="Y145" s="4">
        <f t="shared" si="91"/>
        <v>16.176697152621188</v>
      </c>
    </row>
    <row r="146" spans="1:25" s="17" customFormat="1" ht="42" customHeight="1" x14ac:dyDescent="0.2">
      <c r="A146" s="21" t="s">
        <v>185</v>
      </c>
      <c r="B146" s="29" t="s">
        <v>87</v>
      </c>
      <c r="C146" s="30" t="s">
        <v>186</v>
      </c>
      <c r="D146" s="4">
        <v>1427980</v>
      </c>
      <c r="E146" s="4"/>
      <c r="F146" s="4"/>
      <c r="G146" s="4">
        <v>231000</v>
      </c>
      <c r="H146" s="4">
        <f>E146+F146+G146</f>
        <v>231000</v>
      </c>
      <c r="I146" s="4"/>
      <c r="J146" s="4"/>
      <c r="K146" s="4"/>
      <c r="L146" s="4">
        <f>I146+J146+K146</f>
        <v>0</v>
      </c>
      <c r="M146" s="4">
        <f t="shared" si="98"/>
        <v>231000</v>
      </c>
      <c r="N146" s="4"/>
      <c r="O146" s="4"/>
      <c r="P146" s="4"/>
      <c r="Q146" s="4">
        <f t="shared" si="92"/>
        <v>0</v>
      </c>
      <c r="R146" s="4">
        <f t="shared" si="93"/>
        <v>231000</v>
      </c>
      <c r="S146" s="4"/>
      <c r="T146" s="4"/>
      <c r="U146" s="4"/>
      <c r="V146" s="4">
        <f t="shared" si="94"/>
        <v>231000</v>
      </c>
      <c r="W146" s="5">
        <f t="shared" si="95"/>
        <v>16.176697152621188</v>
      </c>
      <c r="X146" s="4">
        <f t="shared" si="90"/>
        <v>-1196980</v>
      </c>
      <c r="Y146" s="4">
        <f t="shared" si="91"/>
        <v>16.176697152621188</v>
      </c>
    </row>
    <row r="147" spans="1:25" s="17" customFormat="1" ht="12.75" x14ac:dyDescent="0.2">
      <c r="A147" s="21" t="s">
        <v>187</v>
      </c>
      <c r="B147" s="8" t="s">
        <v>5</v>
      </c>
      <c r="C147" s="3" t="s">
        <v>188</v>
      </c>
      <c r="D147" s="4">
        <f>D148+D183+D185+D197+D217</f>
        <v>10835102</v>
      </c>
      <c r="E147" s="4">
        <f t="shared" ref="E147:L147" si="173">E148+E183+E185+E197+E217</f>
        <v>0</v>
      </c>
      <c r="F147" s="4">
        <f t="shared" si="173"/>
        <v>0</v>
      </c>
      <c r="G147" s="4">
        <f t="shared" si="173"/>
        <v>2156020.52</v>
      </c>
      <c r="H147" s="4">
        <f t="shared" si="173"/>
        <v>2156020.52</v>
      </c>
      <c r="I147" s="4">
        <f t="shared" si="173"/>
        <v>0</v>
      </c>
      <c r="J147" s="4">
        <f t="shared" si="173"/>
        <v>0</v>
      </c>
      <c r="K147" s="4">
        <f t="shared" si="173"/>
        <v>0</v>
      </c>
      <c r="L147" s="4">
        <f t="shared" si="173"/>
        <v>0</v>
      </c>
      <c r="M147" s="4">
        <f t="shared" si="98"/>
        <v>2156020.52</v>
      </c>
      <c r="N147" s="4">
        <f>N148+N183+N185+N197+N217</f>
        <v>0</v>
      </c>
      <c r="O147" s="4">
        <f>O148+O183+O185+O197+O217</f>
        <v>0</v>
      </c>
      <c r="P147" s="4">
        <f>P148+P183+P185+P197+P217</f>
        <v>0</v>
      </c>
      <c r="Q147" s="4">
        <f t="shared" si="92"/>
        <v>0</v>
      </c>
      <c r="R147" s="4">
        <f t="shared" si="93"/>
        <v>2156020.52</v>
      </c>
      <c r="S147" s="4">
        <f>S148+S183+S185+S197+S217</f>
        <v>0</v>
      </c>
      <c r="T147" s="4">
        <f>T148+T183+T185+T197+T217</f>
        <v>0</v>
      </c>
      <c r="U147" s="4">
        <f>U148+U183+U185+U197+U217</f>
        <v>0</v>
      </c>
      <c r="V147" s="4">
        <f t="shared" si="94"/>
        <v>2156020.52</v>
      </c>
      <c r="W147" s="5">
        <f t="shared" si="95"/>
        <v>19.898479220592478</v>
      </c>
      <c r="X147" s="4">
        <f t="shared" si="90"/>
        <v>-8679081.4800000004</v>
      </c>
      <c r="Y147" s="4">
        <f t="shared" si="91"/>
        <v>19.898479220592478</v>
      </c>
    </row>
    <row r="148" spans="1:25" s="17" customFormat="1" ht="25.5" x14ac:dyDescent="0.2">
      <c r="A148" s="26" t="s">
        <v>189</v>
      </c>
      <c r="B148" s="8" t="s">
        <v>5</v>
      </c>
      <c r="C148" s="3" t="s">
        <v>190</v>
      </c>
      <c r="D148" s="4">
        <f>+D149+D152+D155+D170+D177+D180+D158+D164+D168+D175+D166+D160+D173+D162</f>
        <v>4373120</v>
      </c>
      <c r="E148" s="4">
        <f t="shared" ref="E148:V148" si="174">+E149+E152+E155+E170+E177+E180+E158+E164+E168+E175+E166+E160+E173+E162</f>
        <v>0</v>
      </c>
      <c r="F148" s="4">
        <f t="shared" si="174"/>
        <v>0</v>
      </c>
      <c r="G148" s="4">
        <f t="shared" si="174"/>
        <v>605592.49</v>
      </c>
      <c r="H148" s="4">
        <f t="shared" si="174"/>
        <v>605592.49</v>
      </c>
      <c r="I148" s="4">
        <f t="shared" si="174"/>
        <v>0</v>
      </c>
      <c r="J148" s="4">
        <f t="shared" si="174"/>
        <v>0</v>
      </c>
      <c r="K148" s="4">
        <f t="shared" si="174"/>
        <v>0</v>
      </c>
      <c r="L148" s="4">
        <f t="shared" si="174"/>
        <v>0</v>
      </c>
      <c r="M148" s="4">
        <f t="shared" si="174"/>
        <v>605592.49</v>
      </c>
      <c r="N148" s="4">
        <f t="shared" si="174"/>
        <v>0</v>
      </c>
      <c r="O148" s="4">
        <f t="shared" si="174"/>
        <v>0</v>
      </c>
      <c r="P148" s="4">
        <f t="shared" si="174"/>
        <v>0</v>
      </c>
      <c r="Q148" s="4">
        <f t="shared" si="174"/>
        <v>0</v>
      </c>
      <c r="R148" s="4">
        <f t="shared" si="174"/>
        <v>605592.49</v>
      </c>
      <c r="S148" s="4">
        <f t="shared" si="174"/>
        <v>0</v>
      </c>
      <c r="T148" s="4">
        <f t="shared" si="174"/>
        <v>0</v>
      </c>
      <c r="U148" s="4">
        <f t="shared" si="174"/>
        <v>0</v>
      </c>
      <c r="V148" s="4">
        <f t="shared" si="174"/>
        <v>605592.49</v>
      </c>
      <c r="W148" s="5">
        <f t="shared" ref="W148:W210" si="175">V148/D148*100</f>
        <v>13.848064768403336</v>
      </c>
      <c r="X148" s="4">
        <f t="shared" ref="X148:X211" si="176">V148-D148</f>
        <v>-3767527.51</v>
      </c>
      <c r="Y148" s="4">
        <f t="shared" ref="Y148:Y211" si="177">V148/D148*100</f>
        <v>13.848064768403336</v>
      </c>
    </row>
    <row r="149" spans="1:25" s="17" customFormat="1" ht="51" x14ac:dyDescent="0.2">
      <c r="A149" s="26" t="s">
        <v>191</v>
      </c>
      <c r="B149" s="8" t="s">
        <v>5</v>
      </c>
      <c r="C149" s="23" t="s">
        <v>192</v>
      </c>
      <c r="D149" s="4">
        <f>+D150+D151</f>
        <v>24230</v>
      </c>
      <c r="E149" s="4">
        <f t="shared" ref="E149:L149" si="178">+E150+E151</f>
        <v>0</v>
      </c>
      <c r="F149" s="4">
        <f t="shared" si="178"/>
        <v>0</v>
      </c>
      <c r="G149" s="4">
        <f t="shared" si="178"/>
        <v>6265.6399999999994</v>
      </c>
      <c r="H149" s="4">
        <f t="shared" si="178"/>
        <v>6265.6399999999994</v>
      </c>
      <c r="I149" s="4">
        <f t="shared" si="178"/>
        <v>0</v>
      </c>
      <c r="J149" s="4">
        <f t="shared" si="178"/>
        <v>0</v>
      </c>
      <c r="K149" s="4">
        <f t="shared" si="178"/>
        <v>0</v>
      </c>
      <c r="L149" s="4">
        <f t="shared" si="178"/>
        <v>0</v>
      </c>
      <c r="M149" s="4">
        <f t="shared" si="98"/>
        <v>6265.6399999999994</v>
      </c>
      <c r="N149" s="4">
        <f t="shared" ref="N149:P149" si="179">+N150+N151</f>
        <v>0</v>
      </c>
      <c r="O149" s="4">
        <f t="shared" si="179"/>
        <v>0</v>
      </c>
      <c r="P149" s="4">
        <f t="shared" si="179"/>
        <v>0</v>
      </c>
      <c r="Q149" s="4">
        <f t="shared" si="92"/>
        <v>0</v>
      </c>
      <c r="R149" s="4">
        <f t="shared" si="93"/>
        <v>6265.6399999999994</v>
      </c>
      <c r="S149" s="4">
        <f t="shared" ref="S149:U149" si="180">+S150+S151</f>
        <v>0</v>
      </c>
      <c r="T149" s="4">
        <f t="shared" si="180"/>
        <v>0</v>
      </c>
      <c r="U149" s="4">
        <f t="shared" si="180"/>
        <v>0</v>
      </c>
      <c r="V149" s="4">
        <f t="shared" si="94"/>
        <v>6265.6399999999994</v>
      </c>
      <c r="W149" s="5">
        <f t="shared" si="175"/>
        <v>25.859017746595125</v>
      </c>
      <c r="X149" s="4">
        <f t="shared" si="176"/>
        <v>-17964.36</v>
      </c>
      <c r="Y149" s="4">
        <f t="shared" si="177"/>
        <v>25.859017746595125</v>
      </c>
    </row>
    <row r="150" spans="1:25" s="17" customFormat="1" ht="63.75" x14ac:dyDescent="0.2">
      <c r="A150" s="26" t="s">
        <v>193</v>
      </c>
      <c r="B150" s="8" t="s">
        <v>194</v>
      </c>
      <c r="C150" s="23" t="s">
        <v>195</v>
      </c>
      <c r="D150" s="4">
        <v>13300</v>
      </c>
      <c r="E150" s="4"/>
      <c r="F150" s="4"/>
      <c r="G150" s="4">
        <v>4919.57</v>
      </c>
      <c r="H150" s="4">
        <f>E150+F150+G150</f>
        <v>4919.57</v>
      </c>
      <c r="I150" s="4"/>
      <c r="J150" s="4"/>
      <c r="K150" s="4"/>
      <c r="L150" s="4">
        <f>I150+J150+K150</f>
        <v>0</v>
      </c>
      <c r="M150" s="4">
        <f t="shared" si="98"/>
        <v>4919.57</v>
      </c>
      <c r="N150" s="4"/>
      <c r="O150" s="4"/>
      <c r="P150" s="4"/>
      <c r="Q150" s="4">
        <f t="shared" si="92"/>
        <v>0</v>
      </c>
      <c r="R150" s="4">
        <f t="shared" si="93"/>
        <v>4919.57</v>
      </c>
      <c r="S150" s="4"/>
      <c r="T150" s="4"/>
      <c r="U150" s="4"/>
      <c r="V150" s="4">
        <f t="shared" si="94"/>
        <v>4919.57</v>
      </c>
      <c r="W150" s="5">
        <f t="shared" si="175"/>
        <v>36.989248120300751</v>
      </c>
      <c r="X150" s="4">
        <f t="shared" si="176"/>
        <v>-8380.43</v>
      </c>
      <c r="Y150" s="4">
        <f t="shared" si="177"/>
        <v>36.989248120300751</v>
      </c>
    </row>
    <row r="151" spans="1:25" s="17" customFormat="1" ht="63.75" x14ac:dyDescent="0.2">
      <c r="A151" s="26" t="s">
        <v>193</v>
      </c>
      <c r="B151" s="8" t="s">
        <v>196</v>
      </c>
      <c r="C151" s="23" t="s">
        <v>195</v>
      </c>
      <c r="D151" s="4">
        <v>10930</v>
      </c>
      <c r="E151" s="4"/>
      <c r="F151" s="4"/>
      <c r="G151" s="4">
        <v>1346.07</v>
      </c>
      <c r="H151" s="4">
        <f>E151+F151+G151</f>
        <v>1346.07</v>
      </c>
      <c r="I151" s="4"/>
      <c r="J151" s="4"/>
      <c r="K151" s="4"/>
      <c r="L151" s="4">
        <f>I151+J151+K151</f>
        <v>0</v>
      </c>
      <c r="M151" s="4">
        <f t="shared" si="98"/>
        <v>1346.07</v>
      </c>
      <c r="N151" s="4"/>
      <c r="O151" s="4"/>
      <c r="P151" s="4"/>
      <c r="Q151" s="4">
        <f t="shared" si="92"/>
        <v>0</v>
      </c>
      <c r="R151" s="4">
        <f t="shared" si="93"/>
        <v>1346.07</v>
      </c>
      <c r="S151" s="4"/>
      <c r="T151" s="4"/>
      <c r="U151" s="4"/>
      <c r="V151" s="4">
        <f t="shared" si="94"/>
        <v>1346.07</v>
      </c>
      <c r="W151" s="5">
        <f t="shared" si="175"/>
        <v>12.315370539798719</v>
      </c>
      <c r="X151" s="4">
        <f t="shared" si="176"/>
        <v>-9583.93</v>
      </c>
      <c r="Y151" s="4">
        <f t="shared" si="177"/>
        <v>12.315370539798719</v>
      </c>
    </row>
    <row r="152" spans="1:25" s="17" customFormat="1" ht="63.75" x14ac:dyDescent="0.2">
      <c r="A152" s="31" t="s">
        <v>197</v>
      </c>
      <c r="B152" s="8" t="s">
        <v>5</v>
      </c>
      <c r="C152" s="23" t="s">
        <v>198</v>
      </c>
      <c r="D152" s="4">
        <f t="shared" ref="D152:L152" si="181">+D153+D154</f>
        <v>334670</v>
      </c>
      <c r="E152" s="4">
        <f t="shared" si="181"/>
        <v>0</v>
      </c>
      <c r="F152" s="4">
        <f t="shared" si="181"/>
        <v>0</v>
      </c>
      <c r="G152" s="4">
        <f t="shared" si="181"/>
        <v>107623.42</v>
      </c>
      <c r="H152" s="4">
        <f t="shared" si="181"/>
        <v>107623.42</v>
      </c>
      <c r="I152" s="4">
        <f t="shared" si="181"/>
        <v>0</v>
      </c>
      <c r="J152" s="4">
        <f t="shared" si="181"/>
        <v>0</v>
      </c>
      <c r="K152" s="4">
        <f t="shared" si="181"/>
        <v>0</v>
      </c>
      <c r="L152" s="4">
        <f t="shared" si="181"/>
        <v>0</v>
      </c>
      <c r="M152" s="4">
        <f t="shared" si="98"/>
        <v>107623.42</v>
      </c>
      <c r="N152" s="4">
        <f t="shared" ref="N152:P152" si="182">+N153+N154</f>
        <v>0</v>
      </c>
      <c r="O152" s="4">
        <f t="shared" si="182"/>
        <v>0</v>
      </c>
      <c r="P152" s="4">
        <f t="shared" si="182"/>
        <v>0</v>
      </c>
      <c r="Q152" s="4">
        <f t="shared" si="92"/>
        <v>0</v>
      </c>
      <c r="R152" s="4">
        <f t="shared" si="93"/>
        <v>107623.42</v>
      </c>
      <c r="S152" s="4">
        <f t="shared" ref="S152:U152" si="183">+S153+S154</f>
        <v>0</v>
      </c>
      <c r="T152" s="4">
        <f t="shared" si="183"/>
        <v>0</v>
      </c>
      <c r="U152" s="4">
        <f t="shared" si="183"/>
        <v>0</v>
      </c>
      <c r="V152" s="4">
        <f t="shared" si="94"/>
        <v>107623.42</v>
      </c>
      <c r="W152" s="5">
        <f t="shared" si="175"/>
        <v>32.15807213075567</v>
      </c>
      <c r="X152" s="4">
        <f t="shared" si="176"/>
        <v>-227046.58000000002</v>
      </c>
      <c r="Y152" s="4">
        <f t="shared" si="177"/>
        <v>32.15807213075567</v>
      </c>
    </row>
    <row r="153" spans="1:25" s="17" customFormat="1" ht="76.5" x14ac:dyDescent="0.2">
      <c r="A153" s="31" t="s">
        <v>199</v>
      </c>
      <c r="B153" s="8" t="s">
        <v>194</v>
      </c>
      <c r="C153" s="23" t="s">
        <v>200</v>
      </c>
      <c r="D153" s="4">
        <v>15800</v>
      </c>
      <c r="E153" s="4"/>
      <c r="F153" s="4"/>
      <c r="G153" s="4">
        <v>4075.54</v>
      </c>
      <c r="H153" s="4">
        <f>E153+F153+G153</f>
        <v>4075.54</v>
      </c>
      <c r="I153" s="4">
        <v>0</v>
      </c>
      <c r="J153" s="4">
        <v>0</v>
      </c>
      <c r="K153" s="4"/>
      <c r="L153" s="4">
        <f>I153+J153+K153</f>
        <v>0</v>
      </c>
      <c r="M153" s="4">
        <f t="shared" si="98"/>
        <v>4075.54</v>
      </c>
      <c r="N153" s="4"/>
      <c r="O153" s="4"/>
      <c r="P153" s="4"/>
      <c r="Q153" s="4">
        <f t="shared" si="92"/>
        <v>0</v>
      </c>
      <c r="R153" s="4">
        <f t="shared" si="93"/>
        <v>4075.54</v>
      </c>
      <c r="S153" s="4"/>
      <c r="T153" s="4"/>
      <c r="U153" s="4"/>
      <c r="V153" s="4">
        <f t="shared" si="94"/>
        <v>4075.54</v>
      </c>
      <c r="W153" s="5">
        <f t="shared" si="175"/>
        <v>25.794556962025318</v>
      </c>
      <c r="X153" s="4">
        <f t="shared" si="176"/>
        <v>-11724.46</v>
      </c>
      <c r="Y153" s="4">
        <f t="shared" si="177"/>
        <v>25.794556962025318</v>
      </c>
    </row>
    <row r="154" spans="1:25" s="17" customFormat="1" ht="76.5" x14ac:dyDescent="0.2">
      <c r="A154" s="31" t="s">
        <v>199</v>
      </c>
      <c r="B154" s="8" t="s">
        <v>196</v>
      </c>
      <c r="C154" s="23" t="s">
        <v>200</v>
      </c>
      <c r="D154" s="4">
        <v>318870</v>
      </c>
      <c r="E154" s="4"/>
      <c r="F154" s="4"/>
      <c r="G154" s="4">
        <v>103547.88</v>
      </c>
      <c r="H154" s="4">
        <f>E154+F154+G154</f>
        <v>103547.88</v>
      </c>
      <c r="I154" s="4"/>
      <c r="J154" s="4"/>
      <c r="K154" s="4"/>
      <c r="L154" s="4">
        <f>I154+J154+K154</f>
        <v>0</v>
      </c>
      <c r="M154" s="4">
        <f t="shared" si="98"/>
        <v>103547.88</v>
      </c>
      <c r="N154" s="4"/>
      <c r="O154" s="4"/>
      <c r="P154" s="4"/>
      <c r="Q154" s="4">
        <f t="shared" ref="Q154:Q220" si="184">N154+O154+P154</f>
        <v>0</v>
      </c>
      <c r="R154" s="4">
        <f t="shared" ref="R154:R220" si="185">H154+L154+Q154</f>
        <v>103547.88</v>
      </c>
      <c r="S154" s="4"/>
      <c r="T154" s="4"/>
      <c r="U154" s="4"/>
      <c r="V154" s="4">
        <f t="shared" ref="V154:V220" si="186">H154+L154+Q154+S154+T154+U154</f>
        <v>103547.88</v>
      </c>
      <c r="W154" s="5">
        <f t="shared" si="175"/>
        <v>32.473384137736382</v>
      </c>
      <c r="X154" s="4">
        <f t="shared" si="176"/>
        <v>-215322.12</v>
      </c>
      <c r="Y154" s="4">
        <f t="shared" si="177"/>
        <v>32.473384137736382</v>
      </c>
    </row>
    <row r="155" spans="1:25" s="17" customFormat="1" ht="40.9" customHeight="1" x14ac:dyDescent="0.2">
      <c r="A155" s="31" t="s">
        <v>201</v>
      </c>
      <c r="B155" s="8" t="s">
        <v>5</v>
      </c>
      <c r="C155" s="23" t="s">
        <v>202</v>
      </c>
      <c r="D155" s="4">
        <f t="shared" ref="D155:E155" si="187">+D157+D156</f>
        <v>19140</v>
      </c>
      <c r="E155" s="4">
        <f t="shared" si="187"/>
        <v>0</v>
      </c>
      <c r="F155" s="4">
        <f>+F157+F156</f>
        <v>0</v>
      </c>
      <c r="G155" s="4">
        <f t="shared" ref="G155:I155" si="188">+G157+G156</f>
        <v>3922.82</v>
      </c>
      <c r="H155" s="4">
        <f t="shared" si="188"/>
        <v>3922.82</v>
      </c>
      <c r="I155" s="4">
        <f t="shared" si="188"/>
        <v>0</v>
      </c>
      <c r="J155" s="4">
        <f>+J157+J156</f>
        <v>0</v>
      </c>
      <c r="K155" s="4">
        <f t="shared" ref="K155:L155" si="189">+K157+K156</f>
        <v>0</v>
      </c>
      <c r="L155" s="4">
        <f t="shared" si="189"/>
        <v>0</v>
      </c>
      <c r="M155" s="4">
        <f t="shared" si="98"/>
        <v>3922.82</v>
      </c>
      <c r="N155" s="4">
        <f t="shared" ref="N155:P155" si="190">+N157+N156</f>
        <v>0</v>
      </c>
      <c r="O155" s="4">
        <f t="shared" si="190"/>
        <v>0</v>
      </c>
      <c r="P155" s="4">
        <f t="shared" si="190"/>
        <v>0</v>
      </c>
      <c r="Q155" s="4">
        <f t="shared" si="184"/>
        <v>0</v>
      </c>
      <c r="R155" s="4">
        <f t="shared" si="185"/>
        <v>3922.82</v>
      </c>
      <c r="S155" s="4">
        <f t="shared" ref="S155:U155" si="191">+S157+S156</f>
        <v>0</v>
      </c>
      <c r="T155" s="4">
        <f t="shared" si="191"/>
        <v>0</v>
      </c>
      <c r="U155" s="4">
        <f t="shared" si="191"/>
        <v>0</v>
      </c>
      <c r="V155" s="4">
        <f t="shared" si="186"/>
        <v>3922.82</v>
      </c>
      <c r="W155" s="5">
        <f t="shared" si="175"/>
        <v>20.495402298850575</v>
      </c>
      <c r="X155" s="4">
        <f t="shared" si="176"/>
        <v>-15217.18</v>
      </c>
      <c r="Y155" s="4">
        <f t="shared" si="177"/>
        <v>20.495402298850575</v>
      </c>
    </row>
    <row r="156" spans="1:25" s="17" customFormat="1" ht="63.75" x14ac:dyDescent="0.2">
      <c r="A156" s="31" t="s">
        <v>203</v>
      </c>
      <c r="B156" s="8" t="s">
        <v>194</v>
      </c>
      <c r="C156" s="23" t="s">
        <v>204</v>
      </c>
      <c r="D156" s="4">
        <v>3100</v>
      </c>
      <c r="E156" s="4"/>
      <c r="F156" s="4"/>
      <c r="G156" s="4">
        <v>150</v>
      </c>
      <c r="H156" s="4">
        <f>E156+F156+G156</f>
        <v>150</v>
      </c>
      <c r="I156" s="4"/>
      <c r="J156" s="4"/>
      <c r="K156" s="4"/>
      <c r="L156" s="4">
        <f>I156+J156+K156</f>
        <v>0</v>
      </c>
      <c r="M156" s="4">
        <f t="shared" si="98"/>
        <v>150</v>
      </c>
      <c r="N156" s="4"/>
      <c r="O156" s="4"/>
      <c r="P156" s="4"/>
      <c r="Q156" s="4">
        <f t="shared" si="184"/>
        <v>0</v>
      </c>
      <c r="R156" s="4">
        <f t="shared" si="185"/>
        <v>150</v>
      </c>
      <c r="S156" s="4"/>
      <c r="T156" s="4"/>
      <c r="U156" s="4"/>
      <c r="V156" s="4">
        <f t="shared" si="186"/>
        <v>150</v>
      </c>
      <c r="W156" s="5">
        <f t="shared" si="175"/>
        <v>4.838709677419355</v>
      </c>
      <c r="X156" s="4">
        <f t="shared" si="176"/>
        <v>-2950</v>
      </c>
      <c r="Y156" s="4">
        <f t="shared" si="177"/>
        <v>4.838709677419355</v>
      </c>
    </row>
    <row r="157" spans="1:25" s="17" customFormat="1" ht="63.75" x14ac:dyDescent="0.2">
      <c r="A157" s="32" t="s">
        <v>203</v>
      </c>
      <c r="B157" s="8" t="s">
        <v>196</v>
      </c>
      <c r="C157" s="23" t="s">
        <v>204</v>
      </c>
      <c r="D157" s="4">
        <v>16040</v>
      </c>
      <c r="E157" s="4"/>
      <c r="F157" s="4"/>
      <c r="G157" s="4">
        <v>3772.82</v>
      </c>
      <c r="H157" s="4">
        <f>E157+F157+G157</f>
        <v>3772.82</v>
      </c>
      <c r="I157" s="4"/>
      <c r="J157" s="4"/>
      <c r="K157" s="4"/>
      <c r="L157" s="4">
        <f>I157+J157+K157</f>
        <v>0</v>
      </c>
      <c r="M157" s="4">
        <f t="shared" si="98"/>
        <v>3772.82</v>
      </c>
      <c r="N157" s="4"/>
      <c r="O157" s="4"/>
      <c r="P157" s="4"/>
      <c r="Q157" s="4">
        <f t="shared" si="184"/>
        <v>0</v>
      </c>
      <c r="R157" s="4">
        <f t="shared" si="185"/>
        <v>3772.82</v>
      </c>
      <c r="S157" s="4"/>
      <c r="T157" s="4"/>
      <c r="U157" s="4"/>
      <c r="V157" s="4">
        <f t="shared" si="186"/>
        <v>3772.82</v>
      </c>
      <c r="W157" s="5">
        <f t="shared" si="175"/>
        <v>23.521321695760598</v>
      </c>
      <c r="X157" s="4">
        <f t="shared" si="176"/>
        <v>-12267.18</v>
      </c>
      <c r="Y157" s="4">
        <f t="shared" si="177"/>
        <v>23.521321695760598</v>
      </c>
    </row>
    <row r="158" spans="1:25" s="17" customFormat="1" ht="51" x14ac:dyDescent="0.2">
      <c r="A158" s="21" t="s">
        <v>205</v>
      </c>
      <c r="B158" s="8" t="s">
        <v>5</v>
      </c>
      <c r="C158" s="23" t="s">
        <v>206</v>
      </c>
      <c r="D158" s="4">
        <f t="shared" ref="D158:P158" si="192">+D159</f>
        <v>1988040</v>
      </c>
      <c r="E158" s="4">
        <f t="shared" si="192"/>
        <v>0</v>
      </c>
      <c r="F158" s="4">
        <f t="shared" si="192"/>
        <v>0</v>
      </c>
      <c r="G158" s="4">
        <f t="shared" si="192"/>
        <v>34327</v>
      </c>
      <c r="H158" s="4">
        <f t="shared" si="192"/>
        <v>34327</v>
      </c>
      <c r="I158" s="4">
        <f t="shared" si="192"/>
        <v>0</v>
      </c>
      <c r="J158" s="4">
        <f t="shared" si="192"/>
        <v>0</v>
      </c>
      <c r="K158" s="4">
        <f t="shared" si="192"/>
        <v>0</v>
      </c>
      <c r="L158" s="4">
        <f t="shared" si="192"/>
        <v>0</v>
      </c>
      <c r="M158" s="4">
        <f t="shared" si="98"/>
        <v>34327</v>
      </c>
      <c r="N158" s="4">
        <f t="shared" si="192"/>
        <v>0</v>
      </c>
      <c r="O158" s="4">
        <f t="shared" si="192"/>
        <v>0</v>
      </c>
      <c r="P158" s="4">
        <f t="shared" si="192"/>
        <v>0</v>
      </c>
      <c r="Q158" s="4">
        <f t="shared" si="184"/>
        <v>0</v>
      </c>
      <c r="R158" s="4">
        <f t="shared" si="185"/>
        <v>34327</v>
      </c>
      <c r="S158" s="4">
        <f t="shared" ref="S158:U158" si="193">+S159</f>
        <v>0</v>
      </c>
      <c r="T158" s="4">
        <f t="shared" si="193"/>
        <v>0</v>
      </c>
      <c r="U158" s="4">
        <f t="shared" si="193"/>
        <v>0</v>
      </c>
      <c r="V158" s="4">
        <f t="shared" si="186"/>
        <v>34327</v>
      </c>
      <c r="W158" s="5">
        <f t="shared" si="175"/>
        <v>1.7266755196072514</v>
      </c>
      <c r="X158" s="4">
        <f t="shared" si="176"/>
        <v>-1953713</v>
      </c>
      <c r="Y158" s="4">
        <f t="shared" si="177"/>
        <v>1.7266755196072514</v>
      </c>
    </row>
    <row r="159" spans="1:25" s="17" customFormat="1" ht="76.5" x14ac:dyDescent="0.2">
      <c r="A159" s="21" t="s">
        <v>207</v>
      </c>
      <c r="B159" s="8" t="s">
        <v>196</v>
      </c>
      <c r="C159" s="23" t="s">
        <v>208</v>
      </c>
      <c r="D159" s="4">
        <v>1988040</v>
      </c>
      <c r="E159" s="4"/>
      <c r="F159" s="4"/>
      <c r="G159" s="4">
        <v>34327</v>
      </c>
      <c r="H159" s="4">
        <f>E159+F159+G159</f>
        <v>34327</v>
      </c>
      <c r="I159" s="4"/>
      <c r="J159" s="4"/>
      <c r="K159" s="4"/>
      <c r="L159" s="4">
        <f>I159+J159+K159</f>
        <v>0</v>
      </c>
      <c r="M159" s="4">
        <f t="shared" ref="M159:M244" si="194">H159+L159</f>
        <v>34327</v>
      </c>
      <c r="N159" s="4"/>
      <c r="O159" s="4"/>
      <c r="P159" s="4"/>
      <c r="Q159" s="4">
        <f t="shared" si="184"/>
        <v>0</v>
      </c>
      <c r="R159" s="4">
        <f t="shared" si="185"/>
        <v>34327</v>
      </c>
      <c r="S159" s="4"/>
      <c r="T159" s="4"/>
      <c r="U159" s="4"/>
      <c r="V159" s="4">
        <f t="shared" si="186"/>
        <v>34327</v>
      </c>
      <c r="W159" s="5">
        <f t="shared" si="175"/>
        <v>1.7266755196072514</v>
      </c>
      <c r="X159" s="4">
        <f t="shared" si="176"/>
        <v>-1953713</v>
      </c>
      <c r="Y159" s="4">
        <f t="shared" si="177"/>
        <v>1.7266755196072514</v>
      </c>
    </row>
    <row r="160" spans="1:25" s="17" customFormat="1" ht="51" x14ac:dyDescent="0.2">
      <c r="A160" s="33" t="s">
        <v>472</v>
      </c>
      <c r="B160" s="8" t="s">
        <v>5</v>
      </c>
      <c r="C160" s="23" t="s">
        <v>473</v>
      </c>
      <c r="D160" s="4">
        <f>D161</f>
        <v>9000</v>
      </c>
      <c r="E160" s="4">
        <f t="shared" ref="E160:U162" si="195">E161</f>
        <v>0</v>
      </c>
      <c r="F160" s="4">
        <f t="shared" si="195"/>
        <v>0</v>
      </c>
      <c r="G160" s="4">
        <f t="shared" si="195"/>
        <v>0</v>
      </c>
      <c r="H160" s="4">
        <f t="shared" si="195"/>
        <v>0</v>
      </c>
      <c r="I160" s="4">
        <f t="shared" si="195"/>
        <v>0</v>
      </c>
      <c r="J160" s="4">
        <f t="shared" si="195"/>
        <v>0</v>
      </c>
      <c r="K160" s="4">
        <f t="shared" si="195"/>
        <v>0</v>
      </c>
      <c r="L160" s="4">
        <f t="shared" si="195"/>
        <v>0</v>
      </c>
      <c r="M160" s="4">
        <f t="shared" si="195"/>
        <v>0</v>
      </c>
      <c r="N160" s="4">
        <f t="shared" si="195"/>
        <v>0</v>
      </c>
      <c r="O160" s="4">
        <f t="shared" si="195"/>
        <v>0</v>
      </c>
      <c r="P160" s="4">
        <f t="shared" si="195"/>
        <v>0</v>
      </c>
      <c r="Q160" s="4">
        <f t="shared" si="184"/>
        <v>0</v>
      </c>
      <c r="R160" s="4">
        <f t="shared" si="185"/>
        <v>0</v>
      </c>
      <c r="S160" s="4">
        <f t="shared" si="195"/>
        <v>0</v>
      </c>
      <c r="T160" s="4">
        <f t="shared" si="195"/>
        <v>0</v>
      </c>
      <c r="U160" s="4">
        <f t="shared" si="195"/>
        <v>0</v>
      </c>
      <c r="V160" s="4">
        <f t="shared" si="186"/>
        <v>0</v>
      </c>
      <c r="W160" s="5">
        <f t="shared" si="175"/>
        <v>0</v>
      </c>
      <c r="X160" s="4">
        <f t="shared" si="176"/>
        <v>-9000</v>
      </c>
      <c r="Y160" s="4">
        <f t="shared" si="177"/>
        <v>0</v>
      </c>
    </row>
    <row r="161" spans="1:25" s="17" customFormat="1" ht="63.75" x14ac:dyDescent="0.2">
      <c r="A161" s="9" t="s">
        <v>471</v>
      </c>
      <c r="B161" s="8" t="s">
        <v>196</v>
      </c>
      <c r="C161" s="23" t="s">
        <v>464</v>
      </c>
      <c r="D161" s="4">
        <v>9000</v>
      </c>
      <c r="E161" s="4"/>
      <c r="F161" s="4"/>
      <c r="G161" s="4">
        <v>0</v>
      </c>
      <c r="H161" s="4"/>
      <c r="I161" s="4"/>
      <c r="J161" s="4"/>
      <c r="K161" s="4"/>
      <c r="L161" s="4"/>
      <c r="M161" s="4"/>
      <c r="N161" s="4"/>
      <c r="O161" s="4"/>
      <c r="P161" s="4">
        <v>0</v>
      </c>
      <c r="Q161" s="4">
        <f t="shared" si="184"/>
        <v>0</v>
      </c>
      <c r="R161" s="4">
        <f t="shared" si="185"/>
        <v>0</v>
      </c>
      <c r="S161" s="4">
        <v>0</v>
      </c>
      <c r="T161" s="4">
        <v>0</v>
      </c>
      <c r="U161" s="4">
        <v>0</v>
      </c>
      <c r="V161" s="4">
        <f t="shared" si="186"/>
        <v>0</v>
      </c>
      <c r="W161" s="5">
        <f t="shared" si="175"/>
        <v>0</v>
      </c>
      <c r="X161" s="4">
        <f t="shared" si="176"/>
        <v>-9000</v>
      </c>
      <c r="Y161" s="4">
        <f t="shared" si="177"/>
        <v>0</v>
      </c>
    </row>
    <row r="162" spans="1:25" s="75" customFormat="1" ht="51" hidden="1" x14ac:dyDescent="0.2">
      <c r="A162" s="83" t="s">
        <v>533</v>
      </c>
      <c r="B162" s="8" t="s">
        <v>5</v>
      </c>
      <c r="C162" s="76" t="s">
        <v>535</v>
      </c>
      <c r="D162" s="4">
        <f>D163</f>
        <v>0</v>
      </c>
      <c r="E162" s="4">
        <f t="shared" si="195"/>
        <v>0</v>
      </c>
      <c r="F162" s="4">
        <f t="shared" si="195"/>
        <v>0</v>
      </c>
      <c r="G162" s="4">
        <f t="shared" si="195"/>
        <v>0</v>
      </c>
      <c r="H162" s="4">
        <f t="shared" si="195"/>
        <v>0</v>
      </c>
      <c r="I162" s="4">
        <f t="shared" si="195"/>
        <v>0</v>
      </c>
      <c r="J162" s="4">
        <f t="shared" si="195"/>
        <v>0</v>
      </c>
      <c r="K162" s="4">
        <f t="shared" si="195"/>
        <v>0</v>
      </c>
      <c r="L162" s="4">
        <f t="shared" si="195"/>
        <v>0</v>
      </c>
      <c r="M162" s="4">
        <f t="shared" si="195"/>
        <v>0</v>
      </c>
      <c r="N162" s="4">
        <f t="shared" si="195"/>
        <v>0</v>
      </c>
      <c r="O162" s="4">
        <f t="shared" si="195"/>
        <v>0</v>
      </c>
      <c r="P162" s="4">
        <f t="shared" si="195"/>
        <v>0</v>
      </c>
      <c r="Q162" s="4">
        <f t="shared" ref="Q162:Q163" si="196">N162+O162+P162</f>
        <v>0</v>
      </c>
      <c r="R162" s="4">
        <f t="shared" ref="R162:R163" si="197">H162+L162+Q162</f>
        <v>0</v>
      </c>
      <c r="S162" s="4">
        <f t="shared" si="195"/>
        <v>0</v>
      </c>
      <c r="T162" s="4">
        <f t="shared" si="195"/>
        <v>0</v>
      </c>
      <c r="U162" s="4">
        <f t="shared" si="195"/>
        <v>0</v>
      </c>
      <c r="V162" s="4">
        <f t="shared" ref="V162" si="198">H162+L162+Q162+S162+T162+U162</f>
        <v>0</v>
      </c>
      <c r="W162" s="5" t="e">
        <f t="shared" si="175"/>
        <v>#DIV/0!</v>
      </c>
      <c r="X162" s="4">
        <f t="shared" si="176"/>
        <v>0</v>
      </c>
      <c r="Y162" s="4">
        <v>0</v>
      </c>
    </row>
    <row r="163" spans="1:25" s="75" customFormat="1" ht="63" hidden="1" customHeight="1" x14ac:dyDescent="0.2">
      <c r="A163" s="83" t="s">
        <v>534</v>
      </c>
      <c r="B163" s="8" t="s">
        <v>196</v>
      </c>
      <c r="C163" s="23" t="s">
        <v>532</v>
      </c>
      <c r="D163" s="4">
        <v>0</v>
      </c>
      <c r="E163" s="4"/>
      <c r="F163" s="4"/>
      <c r="G163" s="4">
        <v>0</v>
      </c>
      <c r="H163" s="4"/>
      <c r="I163" s="4"/>
      <c r="J163" s="4"/>
      <c r="K163" s="4"/>
      <c r="L163" s="4"/>
      <c r="M163" s="4"/>
      <c r="N163" s="4">
        <v>0</v>
      </c>
      <c r="O163" s="4"/>
      <c r="P163" s="4">
        <v>0</v>
      </c>
      <c r="Q163" s="4">
        <f t="shared" si="196"/>
        <v>0</v>
      </c>
      <c r="R163" s="4">
        <f t="shared" si="197"/>
        <v>0</v>
      </c>
      <c r="S163" s="4">
        <v>0</v>
      </c>
      <c r="T163" s="4"/>
      <c r="U163" s="4">
        <v>0</v>
      </c>
      <c r="V163" s="4">
        <f>H163+L163+Q163+S163+T163+U163</f>
        <v>0</v>
      </c>
      <c r="W163" s="5" t="e">
        <f t="shared" si="175"/>
        <v>#DIV/0!</v>
      </c>
      <c r="X163" s="4">
        <f t="shared" si="176"/>
        <v>0</v>
      </c>
      <c r="Y163" s="4">
        <v>0</v>
      </c>
    </row>
    <row r="164" spans="1:25" s="17" customFormat="1" ht="38.25" hidden="1" x14ac:dyDescent="0.2">
      <c r="A164" s="34" t="s">
        <v>209</v>
      </c>
      <c r="B164" s="8" t="s">
        <v>5</v>
      </c>
      <c r="C164" s="23" t="s">
        <v>210</v>
      </c>
      <c r="D164" s="4">
        <f t="shared" ref="D164:P164" si="199">+D165</f>
        <v>0</v>
      </c>
      <c r="E164" s="4">
        <f t="shared" si="199"/>
        <v>0</v>
      </c>
      <c r="F164" s="4">
        <f t="shared" si="199"/>
        <v>0</v>
      </c>
      <c r="G164" s="4">
        <f>+G165</f>
        <v>0</v>
      </c>
      <c r="H164" s="4">
        <f t="shared" si="199"/>
        <v>0</v>
      </c>
      <c r="I164" s="4">
        <f t="shared" si="199"/>
        <v>0</v>
      </c>
      <c r="J164" s="4">
        <f t="shared" si="199"/>
        <v>0</v>
      </c>
      <c r="K164" s="4">
        <f t="shared" si="199"/>
        <v>0</v>
      </c>
      <c r="L164" s="4">
        <f t="shared" si="199"/>
        <v>0</v>
      </c>
      <c r="M164" s="4">
        <f t="shared" si="194"/>
        <v>0</v>
      </c>
      <c r="N164" s="4">
        <f t="shared" si="199"/>
        <v>0</v>
      </c>
      <c r="O164" s="4">
        <f t="shared" si="199"/>
        <v>0</v>
      </c>
      <c r="P164" s="4">
        <f t="shared" si="199"/>
        <v>0</v>
      </c>
      <c r="Q164" s="4">
        <f t="shared" si="184"/>
        <v>0</v>
      </c>
      <c r="R164" s="4">
        <f t="shared" si="185"/>
        <v>0</v>
      </c>
      <c r="S164" s="4">
        <f t="shared" ref="S164:U164" si="200">+S165</f>
        <v>0</v>
      </c>
      <c r="T164" s="4">
        <f t="shared" si="200"/>
        <v>0</v>
      </c>
      <c r="U164" s="4">
        <f t="shared" si="200"/>
        <v>0</v>
      </c>
      <c r="V164" s="4">
        <f t="shared" si="186"/>
        <v>0</v>
      </c>
      <c r="W164" s="5" t="e">
        <f t="shared" si="175"/>
        <v>#DIV/0!</v>
      </c>
      <c r="X164" s="4">
        <f t="shared" si="176"/>
        <v>0</v>
      </c>
      <c r="Y164" s="4" t="e">
        <f t="shared" si="177"/>
        <v>#DIV/0!</v>
      </c>
    </row>
    <row r="165" spans="1:25" s="17" customFormat="1" ht="63.75" hidden="1" x14ac:dyDescent="0.2">
      <c r="A165" s="34" t="s">
        <v>211</v>
      </c>
      <c r="B165" s="8" t="s">
        <v>196</v>
      </c>
      <c r="C165" s="23" t="s">
        <v>212</v>
      </c>
      <c r="D165" s="4"/>
      <c r="E165" s="4">
        <v>0</v>
      </c>
      <c r="F165" s="4">
        <v>0</v>
      </c>
      <c r="G165" s="4">
        <v>0</v>
      </c>
      <c r="H165" s="4">
        <f>E165+F165+G165</f>
        <v>0</v>
      </c>
      <c r="I165" s="4">
        <v>0</v>
      </c>
      <c r="J165" s="4">
        <v>0</v>
      </c>
      <c r="K165" s="4">
        <v>0</v>
      </c>
      <c r="L165" s="4">
        <f>I165+J165+K165</f>
        <v>0</v>
      </c>
      <c r="M165" s="4">
        <f t="shared" si="194"/>
        <v>0</v>
      </c>
      <c r="N165" s="4">
        <v>0</v>
      </c>
      <c r="O165" s="4"/>
      <c r="P165" s="4">
        <v>0</v>
      </c>
      <c r="Q165" s="4">
        <f t="shared" si="184"/>
        <v>0</v>
      </c>
      <c r="R165" s="4">
        <f t="shared" si="185"/>
        <v>0</v>
      </c>
      <c r="S165" s="4">
        <v>0</v>
      </c>
      <c r="T165" s="4">
        <v>0</v>
      </c>
      <c r="U165" s="4">
        <v>0</v>
      </c>
      <c r="V165" s="4">
        <f t="shared" si="186"/>
        <v>0</v>
      </c>
      <c r="W165" s="5" t="e">
        <f t="shared" si="175"/>
        <v>#DIV/0!</v>
      </c>
      <c r="X165" s="4">
        <f t="shared" si="176"/>
        <v>0</v>
      </c>
      <c r="Y165" s="4" t="e">
        <f t="shared" si="177"/>
        <v>#DIV/0!</v>
      </c>
    </row>
    <row r="166" spans="1:25" s="17" customFormat="1" ht="45" customHeight="1" x14ac:dyDescent="0.2">
      <c r="A166" s="35" t="s">
        <v>431</v>
      </c>
      <c r="B166" s="8" t="s">
        <v>5</v>
      </c>
      <c r="C166" s="23" t="s">
        <v>362</v>
      </c>
      <c r="D166" s="4">
        <f t="shared" ref="D166:P166" si="201">+D167</f>
        <v>45000</v>
      </c>
      <c r="E166" s="4">
        <f t="shared" si="201"/>
        <v>0</v>
      </c>
      <c r="F166" s="4">
        <f t="shared" si="201"/>
        <v>0</v>
      </c>
      <c r="G166" s="4">
        <f t="shared" si="201"/>
        <v>0</v>
      </c>
      <c r="H166" s="4">
        <f t="shared" si="201"/>
        <v>0</v>
      </c>
      <c r="I166" s="4">
        <f t="shared" si="201"/>
        <v>0</v>
      </c>
      <c r="J166" s="4">
        <f t="shared" si="201"/>
        <v>0</v>
      </c>
      <c r="K166" s="4">
        <f t="shared" si="201"/>
        <v>0</v>
      </c>
      <c r="L166" s="4">
        <f t="shared" si="201"/>
        <v>0</v>
      </c>
      <c r="M166" s="4">
        <f t="shared" si="194"/>
        <v>0</v>
      </c>
      <c r="N166" s="4">
        <f t="shared" si="201"/>
        <v>0</v>
      </c>
      <c r="O166" s="4">
        <f t="shared" si="201"/>
        <v>0</v>
      </c>
      <c r="P166" s="4">
        <f t="shared" si="201"/>
        <v>0</v>
      </c>
      <c r="Q166" s="4">
        <f t="shared" si="184"/>
        <v>0</v>
      </c>
      <c r="R166" s="4">
        <f t="shared" si="185"/>
        <v>0</v>
      </c>
      <c r="S166" s="4">
        <f t="shared" ref="S166:U166" si="202">+S167</f>
        <v>0</v>
      </c>
      <c r="T166" s="4">
        <f t="shared" si="202"/>
        <v>0</v>
      </c>
      <c r="U166" s="4">
        <f t="shared" si="202"/>
        <v>0</v>
      </c>
      <c r="V166" s="4">
        <f t="shared" si="186"/>
        <v>0</v>
      </c>
      <c r="W166" s="5">
        <f t="shared" si="175"/>
        <v>0</v>
      </c>
      <c r="X166" s="4">
        <f t="shared" si="176"/>
        <v>-45000</v>
      </c>
      <c r="Y166" s="4">
        <f t="shared" si="177"/>
        <v>0</v>
      </c>
    </row>
    <row r="167" spans="1:25" s="17" customFormat="1" ht="66" customHeight="1" x14ac:dyDescent="0.2">
      <c r="A167" s="35" t="s">
        <v>432</v>
      </c>
      <c r="B167" s="8" t="s">
        <v>196</v>
      </c>
      <c r="C167" s="23" t="s">
        <v>362</v>
      </c>
      <c r="D167" s="4">
        <v>45000</v>
      </c>
      <c r="E167" s="4">
        <v>0</v>
      </c>
      <c r="F167" s="4"/>
      <c r="G167" s="4">
        <v>0</v>
      </c>
      <c r="H167" s="4">
        <f>E167+F167+G167</f>
        <v>0</v>
      </c>
      <c r="I167" s="4">
        <v>0</v>
      </c>
      <c r="J167" s="4">
        <v>0</v>
      </c>
      <c r="K167" s="4">
        <v>0</v>
      </c>
      <c r="L167" s="4">
        <f>I167+J167+K167</f>
        <v>0</v>
      </c>
      <c r="M167" s="4">
        <f t="shared" si="194"/>
        <v>0</v>
      </c>
      <c r="N167" s="4">
        <v>0</v>
      </c>
      <c r="O167" s="4">
        <v>0</v>
      </c>
      <c r="P167" s="4">
        <v>0</v>
      </c>
      <c r="Q167" s="4">
        <f t="shared" si="184"/>
        <v>0</v>
      </c>
      <c r="R167" s="4">
        <f t="shared" si="185"/>
        <v>0</v>
      </c>
      <c r="S167" s="4">
        <v>0</v>
      </c>
      <c r="T167" s="4">
        <v>0</v>
      </c>
      <c r="U167" s="4">
        <v>0</v>
      </c>
      <c r="V167" s="4">
        <f t="shared" si="186"/>
        <v>0</v>
      </c>
      <c r="W167" s="5">
        <f t="shared" si="175"/>
        <v>0</v>
      </c>
      <c r="X167" s="4">
        <f t="shared" si="176"/>
        <v>-45000</v>
      </c>
      <c r="Y167" s="4">
        <f t="shared" si="177"/>
        <v>0</v>
      </c>
    </row>
    <row r="168" spans="1:25" s="17" customFormat="1" ht="52.15" customHeight="1" x14ac:dyDescent="0.2">
      <c r="A168" s="31" t="s">
        <v>213</v>
      </c>
      <c r="B168" s="8" t="s">
        <v>5</v>
      </c>
      <c r="C168" s="23" t="s">
        <v>214</v>
      </c>
      <c r="D168" s="4">
        <f t="shared" ref="D168:P168" si="203">+D169</f>
        <v>502420</v>
      </c>
      <c r="E168" s="4">
        <f t="shared" si="203"/>
        <v>0</v>
      </c>
      <c r="F168" s="4">
        <f t="shared" si="203"/>
        <v>0</v>
      </c>
      <c r="G168" s="4">
        <f t="shared" si="203"/>
        <v>155095.81</v>
      </c>
      <c r="H168" s="4">
        <f t="shared" si="203"/>
        <v>155095.81</v>
      </c>
      <c r="I168" s="4">
        <f t="shared" si="203"/>
        <v>0</v>
      </c>
      <c r="J168" s="4">
        <f t="shared" si="203"/>
        <v>0</v>
      </c>
      <c r="K168" s="4">
        <f t="shared" si="203"/>
        <v>0</v>
      </c>
      <c r="L168" s="4">
        <f t="shared" si="203"/>
        <v>0</v>
      </c>
      <c r="M168" s="4">
        <f t="shared" si="194"/>
        <v>155095.81</v>
      </c>
      <c r="N168" s="4">
        <f t="shared" si="203"/>
        <v>0</v>
      </c>
      <c r="O168" s="4">
        <f t="shared" si="203"/>
        <v>0</v>
      </c>
      <c r="P168" s="4">
        <f t="shared" si="203"/>
        <v>0</v>
      </c>
      <c r="Q168" s="4">
        <f t="shared" si="184"/>
        <v>0</v>
      </c>
      <c r="R168" s="4">
        <f t="shared" si="185"/>
        <v>155095.81</v>
      </c>
      <c r="S168" s="4">
        <f t="shared" ref="S168:U168" si="204">+S169</f>
        <v>0</v>
      </c>
      <c r="T168" s="4">
        <f t="shared" si="204"/>
        <v>0</v>
      </c>
      <c r="U168" s="4">
        <f t="shared" si="204"/>
        <v>0</v>
      </c>
      <c r="V168" s="4">
        <f t="shared" si="186"/>
        <v>155095.81</v>
      </c>
      <c r="W168" s="5">
        <f t="shared" si="175"/>
        <v>30.869752398391782</v>
      </c>
      <c r="X168" s="4">
        <f t="shared" si="176"/>
        <v>-347324.19</v>
      </c>
      <c r="Y168" s="4">
        <f t="shared" si="177"/>
        <v>30.869752398391782</v>
      </c>
    </row>
    <row r="169" spans="1:25" s="17" customFormat="1" ht="76.5" x14ac:dyDescent="0.2">
      <c r="A169" s="31" t="s">
        <v>215</v>
      </c>
      <c r="B169" s="8" t="s">
        <v>196</v>
      </c>
      <c r="C169" s="23" t="s">
        <v>216</v>
      </c>
      <c r="D169" s="4">
        <v>502420</v>
      </c>
      <c r="E169" s="4"/>
      <c r="F169" s="4"/>
      <c r="G169" s="4">
        <v>155095.81</v>
      </c>
      <c r="H169" s="4">
        <f>E169+F169+G169</f>
        <v>155095.81</v>
      </c>
      <c r="I169" s="4"/>
      <c r="J169" s="4"/>
      <c r="K169" s="4"/>
      <c r="L169" s="4">
        <f>I169+J169+K169</f>
        <v>0</v>
      </c>
      <c r="M169" s="4">
        <f t="shared" si="194"/>
        <v>155095.81</v>
      </c>
      <c r="N169" s="4"/>
      <c r="O169" s="4"/>
      <c r="P169" s="4"/>
      <c r="Q169" s="4">
        <f t="shared" si="184"/>
        <v>0</v>
      </c>
      <c r="R169" s="4">
        <f t="shared" si="185"/>
        <v>155095.81</v>
      </c>
      <c r="S169" s="4"/>
      <c r="T169" s="4"/>
      <c r="U169" s="4"/>
      <c r="V169" s="4">
        <f t="shared" si="186"/>
        <v>155095.81</v>
      </c>
      <c r="W169" s="5">
        <f t="shared" si="175"/>
        <v>30.869752398391782</v>
      </c>
      <c r="X169" s="4">
        <f t="shared" si="176"/>
        <v>-347324.19</v>
      </c>
      <c r="Y169" s="4">
        <f t="shared" si="177"/>
        <v>30.869752398391782</v>
      </c>
    </row>
    <row r="170" spans="1:25" s="17" customFormat="1" ht="51" x14ac:dyDescent="0.2">
      <c r="A170" s="31" t="s">
        <v>217</v>
      </c>
      <c r="B170" s="8" t="s">
        <v>5</v>
      </c>
      <c r="C170" s="23" t="s">
        <v>218</v>
      </c>
      <c r="D170" s="4">
        <f t="shared" ref="D170:L170" si="205">+D172+D171</f>
        <v>109360</v>
      </c>
      <c r="E170" s="4">
        <f t="shared" si="205"/>
        <v>0</v>
      </c>
      <c r="F170" s="4">
        <f t="shared" si="205"/>
        <v>0</v>
      </c>
      <c r="G170" s="4">
        <f t="shared" si="205"/>
        <v>-5626.47</v>
      </c>
      <c r="H170" s="4">
        <f t="shared" si="205"/>
        <v>-5626.47</v>
      </c>
      <c r="I170" s="4">
        <f t="shared" si="205"/>
        <v>0</v>
      </c>
      <c r="J170" s="4">
        <f t="shared" si="205"/>
        <v>0</v>
      </c>
      <c r="K170" s="4">
        <f t="shared" si="205"/>
        <v>0</v>
      </c>
      <c r="L170" s="4">
        <f t="shared" si="205"/>
        <v>0</v>
      </c>
      <c r="M170" s="4">
        <f t="shared" si="194"/>
        <v>-5626.47</v>
      </c>
      <c r="N170" s="4">
        <f t="shared" ref="N170:P170" si="206">+N172+N171</f>
        <v>0</v>
      </c>
      <c r="O170" s="4">
        <f t="shared" si="206"/>
        <v>0</v>
      </c>
      <c r="P170" s="4">
        <f t="shared" si="206"/>
        <v>0</v>
      </c>
      <c r="Q170" s="4">
        <f t="shared" si="184"/>
        <v>0</v>
      </c>
      <c r="R170" s="4">
        <f t="shared" si="185"/>
        <v>-5626.47</v>
      </c>
      <c r="S170" s="4">
        <f t="shared" ref="S170:U170" si="207">+S172+S171</f>
        <v>0</v>
      </c>
      <c r="T170" s="4">
        <f t="shared" si="207"/>
        <v>0</v>
      </c>
      <c r="U170" s="4">
        <f t="shared" si="207"/>
        <v>0</v>
      </c>
      <c r="V170" s="4">
        <f t="shared" si="186"/>
        <v>-5626.47</v>
      </c>
      <c r="W170" s="5">
        <f t="shared" si="175"/>
        <v>-5.1449067300658378</v>
      </c>
      <c r="X170" s="4">
        <f t="shared" si="176"/>
        <v>-114986.47</v>
      </c>
      <c r="Y170" s="4">
        <f t="shared" si="177"/>
        <v>-5.1449067300658378</v>
      </c>
    </row>
    <row r="171" spans="1:25" s="17" customFormat="1" ht="91.5" customHeight="1" x14ac:dyDescent="0.2">
      <c r="A171" s="31" t="s">
        <v>219</v>
      </c>
      <c r="B171" s="8" t="s">
        <v>196</v>
      </c>
      <c r="C171" s="23" t="s">
        <v>220</v>
      </c>
      <c r="D171" s="4">
        <v>109360</v>
      </c>
      <c r="E171" s="4"/>
      <c r="F171" s="4"/>
      <c r="G171" s="4">
        <v>-5626.47</v>
      </c>
      <c r="H171" s="4">
        <f>E171+F171+G171</f>
        <v>-5626.47</v>
      </c>
      <c r="I171" s="4"/>
      <c r="J171" s="4"/>
      <c r="K171" s="4"/>
      <c r="L171" s="4">
        <f>I171+J171+K171</f>
        <v>0</v>
      </c>
      <c r="M171" s="4">
        <f t="shared" si="194"/>
        <v>-5626.47</v>
      </c>
      <c r="N171" s="4"/>
      <c r="O171" s="4"/>
      <c r="P171" s="4"/>
      <c r="Q171" s="4">
        <f t="shared" si="184"/>
        <v>0</v>
      </c>
      <c r="R171" s="4">
        <f t="shared" si="185"/>
        <v>-5626.47</v>
      </c>
      <c r="S171" s="4"/>
      <c r="T171" s="4"/>
      <c r="U171" s="4"/>
      <c r="V171" s="4">
        <f t="shared" si="186"/>
        <v>-5626.47</v>
      </c>
      <c r="W171" s="5">
        <f t="shared" si="175"/>
        <v>-5.1449067300658378</v>
      </c>
      <c r="X171" s="4">
        <f t="shared" si="176"/>
        <v>-114986.47</v>
      </c>
      <c r="Y171" s="4">
        <f t="shared" si="177"/>
        <v>-5.1449067300658378</v>
      </c>
    </row>
    <row r="172" spans="1:25" s="17" customFormat="1" ht="178.5" hidden="1" x14ac:dyDescent="0.2">
      <c r="A172" s="31" t="s">
        <v>221</v>
      </c>
      <c r="B172" s="8" t="s">
        <v>222</v>
      </c>
      <c r="C172" s="23" t="s">
        <v>223</v>
      </c>
      <c r="D172" s="4">
        <v>0</v>
      </c>
      <c r="E172" s="4">
        <v>0</v>
      </c>
      <c r="F172" s="4">
        <v>0</v>
      </c>
      <c r="G172" s="4">
        <v>0</v>
      </c>
      <c r="H172" s="4">
        <f>E172+F172+G172</f>
        <v>0</v>
      </c>
      <c r="I172" s="4">
        <v>0</v>
      </c>
      <c r="J172" s="4">
        <v>0</v>
      </c>
      <c r="K172" s="4">
        <v>0</v>
      </c>
      <c r="L172" s="4">
        <f>I172+J172+K172</f>
        <v>0</v>
      </c>
      <c r="M172" s="4">
        <f t="shared" si="194"/>
        <v>0</v>
      </c>
      <c r="N172" s="4">
        <v>0</v>
      </c>
      <c r="O172" s="4">
        <v>0</v>
      </c>
      <c r="P172" s="4">
        <v>0</v>
      </c>
      <c r="Q172" s="4">
        <f t="shared" si="184"/>
        <v>0</v>
      </c>
      <c r="R172" s="4">
        <f t="shared" si="185"/>
        <v>0</v>
      </c>
      <c r="S172" s="4">
        <v>0</v>
      </c>
      <c r="T172" s="4">
        <v>0</v>
      </c>
      <c r="U172" s="4">
        <v>0</v>
      </c>
      <c r="V172" s="4">
        <f t="shared" si="186"/>
        <v>0</v>
      </c>
      <c r="W172" s="5" t="e">
        <f t="shared" si="175"/>
        <v>#DIV/0!</v>
      </c>
      <c r="X172" s="4">
        <f t="shared" si="176"/>
        <v>0</v>
      </c>
      <c r="Y172" s="4" t="e">
        <f t="shared" si="177"/>
        <v>#DIV/0!</v>
      </c>
    </row>
    <row r="173" spans="1:25" s="17" customFormat="1" ht="51" hidden="1" x14ac:dyDescent="0.2">
      <c r="A173" s="31" t="s">
        <v>474</v>
      </c>
      <c r="B173" s="8" t="s">
        <v>5</v>
      </c>
      <c r="C173" s="23" t="s">
        <v>477</v>
      </c>
      <c r="D173" s="4">
        <f>D174</f>
        <v>0</v>
      </c>
      <c r="E173" s="4">
        <f t="shared" ref="E173:U173" si="208">E174</f>
        <v>0</v>
      </c>
      <c r="F173" s="4">
        <f t="shared" si="208"/>
        <v>0</v>
      </c>
      <c r="G173" s="4">
        <f t="shared" si="208"/>
        <v>0</v>
      </c>
      <c r="H173" s="4">
        <f t="shared" si="208"/>
        <v>0</v>
      </c>
      <c r="I173" s="4">
        <f t="shared" si="208"/>
        <v>0</v>
      </c>
      <c r="J173" s="4">
        <f t="shared" si="208"/>
        <v>0</v>
      </c>
      <c r="K173" s="4">
        <f t="shared" si="208"/>
        <v>0</v>
      </c>
      <c r="L173" s="4">
        <f t="shared" si="208"/>
        <v>0</v>
      </c>
      <c r="M173" s="4">
        <f t="shared" si="208"/>
        <v>0</v>
      </c>
      <c r="N173" s="4">
        <f t="shared" si="208"/>
        <v>0</v>
      </c>
      <c r="O173" s="4">
        <f t="shared" si="208"/>
        <v>0</v>
      </c>
      <c r="P173" s="4">
        <f t="shared" si="208"/>
        <v>0</v>
      </c>
      <c r="Q173" s="4">
        <f t="shared" si="184"/>
        <v>0</v>
      </c>
      <c r="R173" s="4">
        <f t="shared" si="185"/>
        <v>0</v>
      </c>
      <c r="S173" s="4">
        <f t="shared" si="208"/>
        <v>0</v>
      </c>
      <c r="T173" s="4">
        <f t="shared" si="208"/>
        <v>0</v>
      </c>
      <c r="U173" s="4">
        <f t="shared" si="208"/>
        <v>0</v>
      </c>
      <c r="V173" s="4">
        <f t="shared" si="186"/>
        <v>0</v>
      </c>
      <c r="W173" s="5" t="e">
        <f t="shared" si="175"/>
        <v>#DIV/0!</v>
      </c>
      <c r="X173" s="4">
        <f t="shared" si="176"/>
        <v>0</v>
      </c>
      <c r="Y173" s="4" t="e">
        <f t="shared" si="177"/>
        <v>#DIV/0!</v>
      </c>
    </row>
    <row r="174" spans="1:25" s="17" customFormat="1" ht="66" hidden="1" customHeight="1" x14ac:dyDescent="0.2">
      <c r="A174" s="31" t="s">
        <v>475</v>
      </c>
      <c r="B174" s="8" t="s">
        <v>196</v>
      </c>
      <c r="C174" s="23" t="s">
        <v>476</v>
      </c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>
        <f t="shared" si="184"/>
        <v>0</v>
      </c>
      <c r="R174" s="4">
        <f t="shared" si="185"/>
        <v>0</v>
      </c>
      <c r="S174" s="4"/>
      <c r="T174" s="4"/>
      <c r="U174" s="4"/>
      <c r="V174" s="4">
        <f t="shared" si="186"/>
        <v>0</v>
      </c>
      <c r="W174" s="5" t="e">
        <f t="shared" si="175"/>
        <v>#DIV/0!</v>
      </c>
      <c r="X174" s="4">
        <f t="shared" si="176"/>
        <v>0</v>
      </c>
      <c r="Y174" s="4" t="e">
        <f t="shared" si="177"/>
        <v>#DIV/0!</v>
      </c>
    </row>
    <row r="175" spans="1:25" s="17" customFormat="1" ht="51" x14ac:dyDescent="0.2">
      <c r="A175" s="31" t="s">
        <v>224</v>
      </c>
      <c r="B175" s="8" t="s">
        <v>5</v>
      </c>
      <c r="C175" s="23" t="s">
        <v>225</v>
      </c>
      <c r="D175" s="4">
        <f t="shared" ref="D175:P175" si="209">+D176</f>
        <v>9340</v>
      </c>
      <c r="E175" s="4">
        <f t="shared" si="209"/>
        <v>0</v>
      </c>
      <c r="F175" s="4">
        <f t="shared" si="209"/>
        <v>0</v>
      </c>
      <c r="G175" s="4">
        <f t="shared" si="209"/>
        <v>2962.28</v>
      </c>
      <c r="H175" s="4">
        <f t="shared" si="209"/>
        <v>2962.28</v>
      </c>
      <c r="I175" s="4">
        <f t="shared" si="209"/>
        <v>0</v>
      </c>
      <c r="J175" s="4">
        <f t="shared" si="209"/>
        <v>0</v>
      </c>
      <c r="K175" s="4">
        <f t="shared" si="209"/>
        <v>0</v>
      </c>
      <c r="L175" s="4">
        <f t="shared" si="209"/>
        <v>0</v>
      </c>
      <c r="M175" s="4">
        <f t="shared" si="194"/>
        <v>2962.28</v>
      </c>
      <c r="N175" s="4">
        <f t="shared" si="209"/>
        <v>0</v>
      </c>
      <c r="O175" s="4">
        <f t="shared" si="209"/>
        <v>0</v>
      </c>
      <c r="P175" s="4">
        <f t="shared" si="209"/>
        <v>0</v>
      </c>
      <c r="Q175" s="4">
        <f t="shared" si="184"/>
        <v>0</v>
      </c>
      <c r="R175" s="4">
        <f t="shared" si="185"/>
        <v>2962.28</v>
      </c>
      <c r="S175" s="4">
        <f t="shared" ref="S175:U175" si="210">+S176</f>
        <v>0</v>
      </c>
      <c r="T175" s="4">
        <f t="shared" si="210"/>
        <v>0</v>
      </c>
      <c r="U175" s="4">
        <f t="shared" si="210"/>
        <v>0</v>
      </c>
      <c r="V175" s="4">
        <f t="shared" si="186"/>
        <v>2962.28</v>
      </c>
      <c r="W175" s="5">
        <f t="shared" si="175"/>
        <v>31.716059957173449</v>
      </c>
      <c r="X175" s="4">
        <f t="shared" si="176"/>
        <v>-6377.7199999999993</v>
      </c>
      <c r="Y175" s="4">
        <f t="shared" si="177"/>
        <v>31.716059957173449</v>
      </c>
    </row>
    <row r="176" spans="1:25" s="17" customFormat="1" ht="63.75" x14ac:dyDescent="0.2">
      <c r="A176" s="31" t="s">
        <v>226</v>
      </c>
      <c r="B176" s="8" t="s">
        <v>196</v>
      </c>
      <c r="C176" s="23" t="s">
        <v>227</v>
      </c>
      <c r="D176" s="4">
        <v>9340</v>
      </c>
      <c r="E176" s="4"/>
      <c r="F176" s="4"/>
      <c r="G176" s="4">
        <v>2962.28</v>
      </c>
      <c r="H176" s="4">
        <f>E176+F176+G176</f>
        <v>2962.28</v>
      </c>
      <c r="I176" s="4"/>
      <c r="J176" s="4"/>
      <c r="K176" s="4"/>
      <c r="L176" s="4">
        <f>I176+J176+K176</f>
        <v>0</v>
      </c>
      <c r="M176" s="4">
        <f t="shared" si="194"/>
        <v>2962.28</v>
      </c>
      <c r="N176" s="4"/>
      <c r="O176" s="4"/>
      <c r="P176" s="4"/>
      <c r="Q176" s="4">
        <f t="shared" si="184"/>
        <v>0</v>
      </c>
      <c r="R176" s="4">
        <f t="shared" si="185"/>
        <v>2962.28</v>
      </c>
      <c r="S176" s="4"/>
      <c r="T176" s="4"/>
      <c r="U176" s="4"/>
      <c r="V176" s="4">
        <f t="shared" si="186"/>
        <v>2962.28</v>
      </c>
      <c r="W176" s="5">
        <f t="shared" si="175"/>
        <v>31.716059957173449</v>
      </c>
      <c r="X176" s="4">
        <f t="shared" si="176"/>
        <v>-6377.7199999999993</v>
      </c>
      <c r="Y176" s="4">
        <f t="shared" si="177"/>
        <v>31.716059957173449</v>
      </c>
    </row>
    <row r="177" spans="1:25" s="17" customFormat="1" ht="42" customHeight="1" x14ac:dyDescent="0.2">
      <c r="A177" s="31" t="s">
        <v>228</v>
      </c>
      <c r="B177" s="8" t="s">
        <v>5</v>
      </c>
      <c r="C177" s="23" t="s">
        <v>229</v>
      </c>
      <c r="D177" s="4">
        <f t="shared" ref="D177:L177" si="211">+D178+D179</f>
        <v>326480</v>
      </c>
      <c r="E177" s="4">
        <f t="shared" si="211"/>
        <v>0</v>
      </c>
      <c r="F177" s="4">
        <f t="shared" si="211"/>
        <v>0</v>
      </c>
      <c r="G177" s="4">
        <f t="shared" si="211"/>
        <v>78924.69</v>
      </c>
      <c r="H177" s="4">
        <f t="shared" si="211"/>
        <v>78924.69</v>
      </c>
      <c r="I177" s="4">
        <f t="shared" si="211"/>
        <v>0</v>
      </c>
      <c r="J177" s="4">
        <f t="shared" si="211"/>
        <v>0</v>
      </c>
      <c r="K177" s="4">
        <f t="shared" si="211"/>
        <v>0</v>
      </c>
      <c r="L177" s="4">
        <f t="shared" si="211"/>
        <v>0</v>
      </c>
      <c r="M177" s="4">
        <f t="shared" si="194"/>
        <v>78924.69</v>
      </c>
      <c r="N177" s="4">
        <f t="shared" ref="N177:P177" si="212">+N178+N179</f>
        <v>0</v>
      </c>
      <c r="O177" s="4">
        <f t="shared" si="212"/>
        <v>0</v>
      </c>
      <c r="P177" s="4">
        <f t="shared" si="212"/>
        <v>0</v>
      </c>
      <c r="Q177" s="4">
        <f t="shared" si="184"/>
        <v>0</v>
      </c>
      <c r="R177" s="4">
        <f t="shared" si="185"/>
        <v>78924.69</v>
      </c>
      <c r="S177" s="4">
        <f t="shared" ref="S177:U177" si="213">+S178+S179</f>
        <v>0</v>
      </c>
      <c r="T177" s="4">
        <f t="shared" si="213"/>
        <v>0</v>
      </c>
      <c r="U177" s="4">
        <f t="shared" si="213"/>
        <v>0</v>
      </c>
      <c r="V177" s="4">
        <f t="shared" si="186"/>
        <v>78924.69</v>
      </c>
      <c r="W177" s="5">
        <f t="shared" si="175"/>
        <v>24.174433349669201</v>
      </c>
      <c r="X177" s="4">
        <f t="shared" si="176"/>
        <v>-247555.31</v>
      </c>
      <c r="Y177" s="4">
        <f t="shared" si="177"/>
        <v>24.174433349669201</v>
      </c>
    </row>
    <row r="178" spans="1:25" s="17" customFormat="1" ht="63.75" x14ac:dyDescent="0.2">
      <c r="A178" s="31" t="s">
        <v>230</v>
      </c>
      <c r="B178" s="8" t="s">
        <v>194</v>
      </c>
      <c r="C178" s="23" t="s">
        <v>231</v>
      </c>
      <c r="D178" s="4">
        <v>4200</v>
      </c>
      <c r="E178" s="4"/>
      <c r="F178" s="4"/>
      <c r="G178" s="4">
        <v>257.64</v>
      </c>
      <c r="H178" s="4">
        <f>E178+F178+G178</f>
        <v>257.64</v>
      </c>
      <c r="I178" s="4"/>
      <c r="J178" s="4"/>
      <c r="K178" s="4"/>
      <c r="L178" s="4">
        <f>I178+J178+K178</f>
        <v>0</v>
      </c>
      <c r="M178" s="4">
        <f t="shared" si="194"/>
        <v>257.64</v>
      </c>
      <c r="N178" s="4"/>
      <c r="O178" s="4"/>
      <c r="P178" s="4"/>
      <c r="Q178" s="4">
        <f t="shared" si="184"/>
        <v>0</v>
      </c>
      <c r="R178" s="4">
        <f t="shared" si="185"/>
        <v>257.64</v>
      </c>
      <c r="S178" s="4"/>
      <c r="T178" s="4"/>
      <c r="U178" s="4"/>
      <c r="V178" s="4">
        <f t="shared" si="186"/>
        <v>257.64</v>
      </c>
      <c r="W178" s="5">
        <f t="shared" si="175"/>
        <v>6.1342857142857135</v>
      </c>
      <c r="X178" s="4">
        <f t="shared" si="176"/>
        <v>-3942.36</v>
      </c>
      <c r="Y178" s="4">
        <f t="shared" si="177"/>
        <v>6.1342857142857135</v>
      </c>
    </row>
    <row r="179" spans="1:25" s="17" customFormat="1" ht="63.75" x14ac:dyDescent="0.2">
      <c r="A179" s="31" t="s">
        <v>230</v>
      </c>
      <c r="B179" s="8" t="s">
        <v>196</v>
      </c>
      <c r="C179" s="23" t="s">
        <v>231</v>
      </c>
      <c r="D179" s="4">
        <v>322280</v>
      </c>
      <c r="E179" s="4"/>
      <c r="F179" s="4"/>
      <c r="G179" s="4">
        <v>78667.05</v>
      </c>
      <c r="H179" s="4">
        <f>E179+F179+G179</f>
        <v>78667.05</v>
      </c>
      <c r="I179" s="4"/>
      <c r="J179" s="4"/>
      <c r="K179" s="4"/>
      <c r="L179" s="4">
        <f>I179+J179+K179</f>
        <v>0</v>
      </c>
      <c r="M179" s="4">
        <f t="shared" si="194"/>
        <v>78667.05</v>
      </c>
      <c r="N179" s="4"/>
      <c r="O179" s="4"/>
      <c r="P179" s="4"/>
      <c r="Q179" s="4">
        <f t="shared" si="184"/>
        <v>0</v>
      </c>
      <c r="R179" s="4">
        <f t="shared" si="185"/>
        <v>78667.05</v>
      </c>
      <c r="S179" s="4"/>
      <c r="T179" s="4"/>
      <c r="U179" s="4"/>
      <c r="V179" s="4">
        <f t="shared" si="186"/>
        <v>78667.05</v>
      </c>
      <c r="W179" s="5">
        <f t="shared" si="175"/>
        <v>24.409535186794091</v>
      </c>
      <c r="X179" s="4">
        <f t="shared" si="176"/>
        <v>-243612.95</v>
      </c>
      <c r="Y179" s="4">
        <f t="shared" si="177"/>
        <v>24.409535186794091</v>
      </c>
    </row>
    <row r="180" spans="1:25" s="17" customFormat="1" ht="51" x14ac:dyDescent="0.2">
      <c r="A180" s="31" t="s">
        <v>232</v>
      </c>
      <c r="B180" s="8" t="s">
        <v>5</v>
      </c>
      <c r="C180" s="23" t="s">
        <v>233</v>
      </c>
      <c r="D180" s="4">
        <f t="shared" ref="D180:L180" si="214">+D181+D182</f>
        <v>1005440</v>
      </c>
      <c r="E180" s="4">
        <f t="shared" si="214"/>
        <v>0</v>
      </c>
      <c r="F180" s="4">
        <f t="shared" si="214"/>
        <v>0</v>
      </c>
      <c r="G180" s="4">
        <f t="shared" si="214"/>
        <v>222097.3</v>
      </c>
      <c r="H180" s="4">
        <f t="shared" si="214"/>
        <v>222097.3</v>
      </c>
      <c r="I180" s="4">
        <f t="shared" si="214"/>
        <v>0</v>
      </c>
      <c r="J180" s="4">
        <f t="shared" si="214"/>
        <v>0</v>
      </c>
      <c r="K180" s="4">
        <f t="shared" si="214"/>
        <v>0</v>
      </c>
      <c r="L180" s="4">
        <f t="shared" si="214"/>
        <v>0</v>
      </c>
      <c r="M180" s="4">
        <f t="shared" si="194"/>
        <v>222097.3</v>
      </c>
      <c r="N180" s="4">
        <f t="shared" ref="N180:P180" si="215">+N181+N182</f>
        <v>0</v>
      </c>
      <c r="O180" s="4">
        <f t="shared" si="215"/>
        <v>0</v>
      </c>
      <c r="P180" s="4">
        <f t="shared" si="215"/>
        <v>0</v>
      </c>
      <c r="Q180" s="4">
        <f t="shared" si="184"/>
        <v>0</v>
      </c>
      <c r="R180" s="4">
        <f t="shared" si="185"/>
        <v>222097.3</v>
      </c>
      <c r="S180" s="4">
        <f t="shared" ref="S180:U180" si="216">+S181+S182</f>
        <v>0</v>
      </c>
      <c r="T180" s="4">
        <f t="shared" si="216"/>
        <v>0</v>
      </c>
      <c r="U180" s="4">
        <f t="shared" si="216"/>
        <v>0</v>
      </c>
      <c r="V180" s="4">
        <f t="shared" si="186"/>
        <v>222097.3</v>
      </c>
      <c r="W180" s="5">
        <f t="shared" si="175"/>
        <v>22.089562778485039</v>
      </c>
      <c r="X180" s="4">
        <f t="shared" si="176"/>
        <v>-783342.7</v>
      </c>
      <c r="Y180" s="4">
        <f t="shared" si="177"/>
        <v>22.089562778485039</v>
      </c>
    </row>
    <row r="181" spans="1:25" s="17" customFormat="1" ht="76.5" x14ac:dyDescent="0.2">
      <c r="A181" s="31" t="s">
        <v>234</v>
      </c>
      <c r="B181" s="8" t="s">
        <v>194</v>
      </c>
      <c r="C181" s="23" t="s">
        <v>235</v>
      </c>
      <c r="D181" s="4">
        <v>67200</v>
      </c>
      <c r="E181" s="4"/>
      <c r="F181" s="4"/>
      <c r="G181" s="4">
        <v>10642.96</v>
      </c>
      <c r="H181" s="4">
        <f>E181+F181+G181</f>
        <v>10642.96</v>
      </c>
      <c r="I181" s="4"/>
      <c r="J181" s="4"/>
      <c r="K181" s="4"/>
      <c r="L181" s="4">
        <f>I181+J181+K181</f>
        <v>0</v>
      </c>
      <c r="M181" s="4">
        <f t="shared" si="194"/>
        <v>10642.96</v>
      </c>
      <c r="N181" s="4"/>
      <c r="O181" s="4"/>
      <c r="P181" s="4"/>
      <c r="Q181" s="4">
        <f t="shared" si="184"/>
        <v>0</v>
      </c>
      <c r="R181" s="4">
        <f t="shared" si="185"/>
        <v>10642.96</v>
      </c>
      <c r="S181" s="4"/>
      <c r="T181" s="4"/>
      <c r="U181" s="4"/>
      <c r="V181" s="4">
        <f t="shared" si="186"/>
        <v>10642.96</v>
      </c>
      <c r="W181" s="5">
        <f t="shared" si="175"/>
        <v>15.837738095238093</v>
      </c>
      <c r="X181" s="4">
        <f>V181-D181</f>
        <v>-56557.04</v>
      </c>
      <c r="Y181" s="4">
        <f t="shared" si="177"/>
        <v>15.837738095238093</v>
      </c>
    </row>
    <row r="182" spans="1:25" s="17" customFormat="1" ht="76.5" x14ac:dyDescent="0.2">
      <c r="A182" s="31" t="s">
        <v>234</v>
      </c>
      <c r="B182" s="8" t="s">
        <v>196</v>
      </c>
      <c r="C182" s="23" t="s">
        <v>235</v>
      </c>
      <c r="D182" s="4">
        <v>938240</v>
      </c>
      <c r="E182" s="4"/>
      <c r="F182" s="4"/>
      <c r="G182" s="4">
        <v>211454.34</v>
      </c>
      <c r="H182" s="4">
        <f>E182+F182+G182</f>
        <v>211454.34</v>
      </c>
      <c r="I182" s="4"/>
      <c r="J182" s="4"/>
      <c r="K182" s="4"/>
      <c r="L182" s="4">
        <f>I182+J182+K182</f>
        <v>0</v>
      </c>
      <c r="M182" s="4">
        <f t="shared" si="194"/>
        <v>211454.34</v>
      </c>
      <c r="N182" s="4"/>
      <c r="O182" s="4"/>
      <c r="P182" s="4"/>
      <c r="Q182" s="4">
        <f t="shared" si="184"/>
        <v>0</v>
      </c>
      <c r="R182" s="4">
        <f t="shared" si="185"/>
        <v>211454.34</v>
      </c>
      <c r="S182" s="4"/>
      <c r="T182" s="4"/>
      <c r="U182" s="4"/>
      <c r="V182" s="4">
        <f t="shared" si="186"/>
        <v>211454.34</v>
      </c>
      <c r="W182" s="5">
        <f t="shared" si="175"/>
        <v>22.537340126193726</v>
      </c>
      <c r="X182" s="4">
        <f t="shared" si="176"/>
        <v>-726785.66</v>
      </c>
      <c r="Y182" s="4">
        <f t="shared" si="177"/>
        <v>22.537340126193726</v>
      </c>
    </row>
    <row r="183" spans="1:25" s="17" customFormat="1" ht="25.5" x14ac:dyDescent="0.2">
      <c r="A183" s="31" t="s">
        <v>236</v>
      </c>
      <c r="B183" s="36" t="s">
        <v>5</v>
      </c>
      <c r="C183" s="70" t="s">
        <v>237</v>
      </c>
      <c r="D183" s="4">
        <f t="shared" ref="D183:P183" si="217">+D184</f>
        <v>105000</v>
      </c>
      <c r="E183" s="4">
        <f t="shared" si="217"/>
        <v>0</v>
      </c>
      <c r="F183" s="4">
        <f t="shared" si="217"/>
        <v>0</v>
      </c>
      <c r="G183" s="4">
        <f t="shared" si="217"/>
        <v>54213.04</v>
      </c>
      <c r="H183" s="4">
        <f t="shared" si="217"/>
        <v>54213.04</v>
      </c>
      <c r="I183" s="4">
        <f t="shared" si="217"/>
        <v>0</v>
      </c>
      <c r="J183" s="4">
        <f t="shared" si="217"/>
        <v>0</v>
      </c>
      <c r="K183" s="4">
        <f t="shared" si="217"/>
        <v>0</v>
      </c>
      <c r="L183" s="4">
        <f t="shared" si="217"/>
        <v>0</v>
      </c>
      <c r="M183" s="4">
        <f t="shared" si="194"/>
        <v>54213.04</v>
      </c>
      <c r="N183" s="4">
        <f t="shared" si="217"/>
        <v>0</v>
      </c>
      <c r="O183" s="4">
        <f t="shared" si="217"/>
        <v>0</v>
      </c>
      <c r="P183" s="4">
        <f t="shared" si="217"/>
        <v>0</v>
      </c>
      <c r="Q183" s="4">
        <f t="shared" si="184"/>
        <v>0</v>
      </c>
      <c r="R183" s="4">
        <f t="shared" si="185"/>
        <v>54213.04</v>
      </c>
      <c r="S183" s="4">
        <f t="shared" ref="S183:U183" si="218">+S184</f>
        <v>0</v>
      </c>
      <c r="T183" s="4">
        <f t="shared" si="218"/>
        <v>0</v>
      </c>
      <c r="U183" s="4">
        <f t="shared" si="218"/>
        <v>0</v>
      </c>
      <c r="V183" s="4">
        <f t="shared" si="186"/>
        <v>54213.04</v>
      </c>
      <c r="W183" s="5">
        <f t="shared" si="175"/>
        <v>51.631466666666668</v>
      </c>
      <c r="X183" s="4">
        <f t="shared" si="176"/>
        <v>-50786.96</v>
      </c>
      <c r="Y183" s="4">
        <f t="shared" si="177"/>
        <v>51.631466666666668</v>
      </c>
    </row>
    <row r="184" spans="1:25" s="17" customFormat="1" ht="38.25" x14ac:dyDescent="0.2">
      <c r="A184" s="31" t="s">
        <v>238</v>
      </c>
      <c r="B184" s="36" t="s">
        <v>239</v>
      </c>
      <c r="C184" s="70" t="s">
        <v>240</v>
      </c>
      <c r="D184" s="4">
        <v>105000</v>
      </c>
      <c r="E184" s="4"/>
      <c r="F184" s="4"/>
      <c r="G184" s="4">
        <v>54213.04</v>
      </c>
      <c r="H184" s="4">
        <f>E184+F184+G184</f>
        <v>54213.04</v>
      </c>
      <c r="I184" s="4"/>
      <c r="J184" s="4"/>
      <c r="K184" s="4"/>
      <c r="L184" s="4">
        <f>I184+J184+K184</f>
        <v>0</v>
      </c>
      <c r="M184" s="4">
        <f t="shared" si="194"/>
        <v>54213.04</v>
      </c>
      <c r="N184" s="4"/>
      <c r="O184" s="4"/>
      <c r="P184" s="4"/>
      <c r="Q184" s="4">
        <f t="shared" si="184"/>
        <v>0</v>
      </c>
      <c r="R184" s="4">
        <f t="shared" si="185"/>
        <v>54213.04</v>
      </c>
      <c r="S184" s="4"/>
      <c r="T184" s="4"/>
      <c r="U184" s="4"/>
      <c r="V184" s="4">
        <f t="shared" si="186"/>
        <v>54213.04</v>
      </c>
      <c r="W184" s="5">
        <f t="shared" si="175"/>
        <v>51.631466666666668</v>
      </c>
      <c r="X184" s="4">
        <f t="shared" si="176"/>
        <v>-50786.96</v>
      </c>
      <c r="Y184" s="4">
        <f t="shared" si="177"/>
        <v>51.631466666666668</v>
      </c>
    </row>
    <row r="185" spans="1:25" s="17" customFormat="1" ht="102" x14ac:dyDescent="0.2">
      <c r="A185" s="31" t="s">
        <v>241</v>
      </c>
      <c r="B185" s="8" t="s">
        <v>5</v>
      </c>
      <c r="C185" s="22" t="s">
        <v>242</v>
      </c>
      <c r="D185" s="4">
        <f t="shared" ref="D185:L185" si="219">+D191+D186</f>
        <v>5250982</v>
      </c>
      <c r="E185" s="4">
        <f t="shared" si="219"/>
        <v>0</v>
      </c>
      <c r="F185" s="4">
        <f t="shared" si="219"/>
        <v>0</v>
      </c>
      <c r="G185" s="4">
        <f t="shared" si="219"/>
        <v>1259109.82</v>
      </c>
      <c r="H185" s="4">
        <f t="shared" si="219"/>
        <v>1259109.82</v>
      </c>
      <c r="I185" s="4">
        <f t="shared" si="219"/>
        <v>0</v>
      </c>
      <c r="J185" s="4">
        <f t="shared" si="219"/>
        <v>0</v>
      </c>
      <c r="K185" s="4">
        <f t="shared" si="219"/>
        <v>0</v>
      </c>
      <c r="L185" s="4">
        <f t="shared" si="219"/>
        <v>0</v>
      </c>
      <c r="M185" s="4">
        <f t="shared" si="194"/>
        <v>1259109.82</v>
      </c>
      <c r="N185" s="4">
        <f t="shared" ref="N185:P185" si="220">+N191+N186</f>
        <v>0</v>
      </c>
      <c r="O185" s="4">
        <f t="shared" si="220"/>
        <v>0</v>
      </c>
      <c r="P185" s="4">
        <f t="shared" si="220"/>
        <v>0</v>
      </c>
      <c r="Q185" s="4">
        <f t="shared" si="184"/>
        <v>0</v>
      </c>
      <c r="R185" s="4">
        <f t="shared" si="185"/>
        <v>1259109.82</v>
      </c>
      <c r="S185" s="4">
        <f t="shared" ref="S185:U185" si="221">+S191+S186</f>
        <v>0</v>
      </c>
      <c r="T185" s="4">
        <f t="shared" si="221"/>
        <v>0</v>
      </c>
      <c r="U185" s="4">
        <f t="shared" si="221"/>
        <v>0</v>
      </c>
      <c r="V185" s="4">
        <f t="shared" si="186"/>
        <v>1259109.82</v>
      </c>
      <c r="W185" s="5">
        <f t="shared" si="175"/>
        <v>23.978559058096181</v>
      </c>
      <c r="X185" s="4">
        <f t="shared" si="176"/>
        <v>-3991872.1799999997</v>
      </c>
      <c r="Y185" s="4">
        <f t="shared" si="177"/>
        <v>23.978559058096181</v>
      </c>
    </row>
    <row r="186" spans="1:25" s="17" customFormat="1" ht="51" x14ac:dyDescent="0.2">
      <c r="A186" s="31" t="s">
        <v>243</v>
      </c>
      <c r="B186" s="8" t="s">
        <v>5</v>
      </c>
      <c r="C186" s="22" t="s">
        <v>244</v>
      </c>
      <c r="D186" s="4">
        <f>+D190+D188+D189+D187</f>
        <v>3500</v>
      </c>
      <c r="E186" s="4">
        <f t="shared" ref="E186:P186" si="222">+E190+E188+E189+E187</f>
        <v>0</v>
      </c>
      <c r="F186" s="4">
        <f t="shared" si="222"/>
        <v>0</v>
      </c>
      <c r="G186" s="4">
        <f t="shared" si="222"/>
        <v>5073.25</v>
      </c>
      <c r="H186" s="4">
        <f t="shared" si="222"/>
        <v>5073.25</v>
      </c>
      <c r="I186" s="4">
        <f t="shared" si="222"/>
        <v>0</v>
      </c>
      <c r="J186" s="4">
        <f t="shared" si="222"/>
        <v>0</v>
      </c>
      <c r="K186" s="4">
        <f t="shared" si="222"/>
        <v>0</v>
      </c>
      <c r="L186" s="4">
        <f t="shared" si="222"/>
        <v>0</v>
      </c>
      <c r="M186" s="4">
        <f t="shared" si="222"/>
        <v>5073.25</v>
      </c>
      <c r="N186" s="4">
        <f t="shared" si="222"/>
        <v>0</v>
      </c>
      <c r="O186" s="4">
        <f t="shared" si="222"/>
        <v>0</v>
      </c>
      <c r="P186" s="4">
        <f t="shared" si="222"/>
        <v>0</v>
      </c>
      <c r="Q186" s="4">
        <f t="shared" si="184"/>
        <v>0</v>
      </c>
      <c r="R186" s="4">
        <f t="shared" si="185"/>
        <v>5073.25</v>
      </c>
      <c r="S186" s="4">
        <f t="shared" ref="S186:U186" si="223">+S190+S188+S189+S187</f>
        <v>0</v>
      </c>
      <c r="T186" s="4">
        <f t="shared" si="223"/>
        <v>0</v>
      </c>
      <c r="U186" s="4">
        <f t="shared" si="223"/>
        <v>0</v>
      </c>
      <c r="V186" s="4">
        <f t="shared" si="186"/>
        <v>5073.25</v>
      </c>
      <c r="W186" s="5">
        <f t="shared" si="175"/>
        <v>144.94999999999999</v>
      </c>
      <c r="X186" s="4">
        <f t="shared" si="176"/>
        <v>1573.25</v>
      </c>
      <c r="Y186" s="4">
        <f t="shared" si="177"/>
        <v>144.94999999999999</v>
      </c>
    </row>
    <row r="187" spans="1:25" s="17" customFormat="1" ht="63.75" hidden="1" x14ac:dyDescent="0.2">
      <c r="A187" s="31" t="s">
        <v>245</v>
      </c>
      <c r="B187" s="8" t="s">
        <v>299</v>
      </c>
      <c r="C187" s="22" t="s">
        <v>360</v>
      </c>
      <c r="D187" s="4"/>
      <c r="E187" s="4"/>
      <c r="F187" s="4">
        <v>0</v>
      </c>
      <c r="G187" s="4">
        <v>0</v>
      </c>
      <c r="H187" s="4">
        <f>E187+F187+G187</f>
        <v>0</v>
      </c>
      <c r="I187" s="4">
        <v>0</v>
      </c>
      <c r="J187" s="4">
        <v>0</v>
      </c>
      <c r="K187" s="4"/>
      <c r="L187" s="4">
        <f>I187+J187+K187</f>
        <v>0</v>
      </c>
      <c r="M187" s="4">
        <f t="shared" ref="M187" si="224">H187+L187</f>
        <v>0</v>
      </c>
      <c r="N187" s="4"/>
      <c r="O187" s="4"/>
      <c r="P187" s="4">
        <v>0</v>
      </c>
      <c r="Q187" s="4">
        <f t="shared" si="184"/>
        <v>0</v>
      </c>
      <c r="R187" s="4">
        <f t="shared" si="185"/>
        <v>0</v>
      </c>
      <c r="S187" s="4">
        <v>0</v>
      </c>
      <c r="T187" s="4">
        <v>0</v>
      </c>
      <c r="U187" s="4">
        <v>0</v>
      </c>
      <c r="V187" s="4">
        <f t="shared" si="186"/>
        <v>0</v>
      </c>
      <c r="W187" s="5" t="e">
        <f t="shared" si="175"/>
        <v>#DIV/0!</v>
      </c>
      <c r="X187" s="4">
        <f t="shared" si="176"/>
        <v>0</v>
      </c>
      <c r="Y187" s="4" t="e">
        <f t="shared" si="177"/>
        <v>#DIV/0!</v>
      </c>
    </row>
    <row r="188" spans="1:25" s="17" customFormat="1" ht="63.75" hidden="1" x14ac:dyDescent="0.2">
      <c r="A188" s="31" t="s">
        <v>245</v>
      </c>
      <c r="B188" s="8" t="s">
        <v>87</v>
      </c>
      <c r="C188" s="22" t="s">
        <v>360</v>
      </c>
      <c r="D188" s="4">
        <v>0</v>
      </c>
      <c r="E188" s="4"/>
      <c r="F188" s="4">
        <v>0</v>
      </c>
      <c r="G188" s="4">
        <v>0</v>
      </c>
      <c r="H188" s="4">
        <f>E188+F188+G188</f>
        <v>0</v>
      </c>
      <c r="I188" s="4">
        <v>0</v>
      </c>
      <c r="J188" s="4">
        <v>0</v>
      </c>
      <c r="K188" s="4">
        <v>0</v>
      </c>
      <c r="L188" s="4">
        <f>I188+J188+K188</f>
        <v>0</v>
      </c>
      <c r="M188" s="4">
        <f t="shared" si="194"/>
        <v>0</v>
      </c>
      <c r="N188" s="4">
        <v>0</v>
      </c>
      <c r="O188" s="4">
        <v>0</v>
      </c>
      <c r="P188" s="4">
        <v>0</v>
      </c>
      <c r="Q188" s="4">
        <f t="shared" si="184"/>
        <v>0</v>
      </c>
      <c r="R188" s="4">
        <f t="shared" si="185"/>
        <v>0</v>
      </c>
      <c r="S188" s="4">
        <v>0</v>
      </c>
      <c r="T188" s="4">
        <v>0</v>
      </c>
      <c r="U188" s="4"/>
      <c r="V188" s="4">
        <f t="shared" si="186"/>
        <v>0</v>
      </c>
      <c r="W188" s="5" t="e">
        <f t="shared" si="175"/>
        <v>#DIV/0!</v>
      </c>
      <c r="X188" s="4">
        <f t="shared" si="176"/>
        <v>0</v>
      </c>
      <c r="Y188" s="4">
        <v>0</v>
      </c>
    </row>
    <row r="189" spans="1:25" s="17" customFormat="1" ht="63.75" x14ac:dyDescent="0.2">
      <c r="A189" s="31" t="s">
        <v>245</v>
      </c>
      <c r="B189" s="8" t="s">
        <v>239</v>
      </c>
      <c r="C189" s="22" t="s">
        <v>360</v>
      </c>
      <c r="D189" s="4">
        <v>0</v>
      </c>
      <c r="E189" s="4"/>
      <c r="F189" s="4">
        <v>0</v>
      </c>
      <c r="G189" s="4">
        <v>607.29999999999995</v>
      </c>
      <c r="H189" s="4">
        <f>E189+F189+G189</f>
        <v>607.29999999999995</v>
      </c>
      <c r="I189" s="4">
        <v>0</v>
      </c>
      <c r="J189" s="4"/>
      <c r="K189" s="4">
        <v>0</v>
      </c>
      <c r="L189" s="4">
        <f>I189+J189+K189</f>
        <v>0</v>
      </c>
      <c r="M189" s="4">
        <f t="shared" si="194"/>
        <v>607.29999999999995</v>
      </c>
      <c r="N189" s="4">
        <v>0</v>
      </c>
      <c r="O189" s="4">
        <v>0</v>
      </c>
      <c r="P189" s="4">
        <v>0</v>
      </c>
      <c r="Q189" s="4">
        <f t="shared" si="184"/>
        <v>0</v>
      </c>
      <c r="R189" s="4">
        <f t="shared" si="185"/>
        <v>607.29999999999995</v>
      </c>
      <c r="S189" s="4">
        <v>0</v>
      </c>
      <c r="T189" s="4">
        <v>0</v>
      </c>
      <c r="U189" s="4">
        <v>0</v>
      </c>
      <c r="V189" s="4">
        <f t="shared" si="186"/>
        <v>607.29999999999995</v>
      </c>
      <c r="W189" s="5">
        <v>0</v>
      </c>
      <c r="X189" s="4">
        <f t="shared" si="176"/>
        <v>607.29999999999995</v>
      </c>
      <c r="Y189" s="4">
        <v>0</v>
      </c>
    </row>
    <row r="190" spans="1:25" s="17" customFormat="1" ht="63.75" x14ac:dyDescent="0.2">
      <c r="A190" s="31" t="s">
        <v>245</v>
      </c>
      <c r="B190" s="8" t="s">
        <v>92</v>
      </c>
      <c r="C190" s="23" t="s">
        <v>246</v>
      </c>
      <c r="D190" s="4">
        <v>3500</v>
      </c>
      <c r="E190" s="4"/>
      <c r="F190" s="4"/>
      <c r="G190" s="4">
        <v>4465.95</v>
      </c>
      <c r="H190" s="4">
        <f>E190+F190+G190</f>
        <v>4465.95</v>
      </c>
      <c r="I190" s="4">
        <v>0</v>
      </c>
      <c r="J190" s="4">
        <v>0</v>
      </c>
      <c r="K190" s="4">
        <v>0</v>
      </c>
      <c r="L190" s="4">
        <f>I190+J190+K190</f>
        <v>0</v>
      </c>
      <c r="M190" s="4">
        <f t="shared" si="194"/>
        <v>4465.95</v>
      </c>
      <c r="N190" s="4"/>
      <c r="O190" s="4"/>
      <c r="P190" s="4"/>
      <c r="Q190" s="4">
        <f t="shared" si="184"/>
        <v>0</v>
      </c>
      <c r="R190" s="4">
        <f t="shared" si="185"/>
        <v>4465.95</v>
      </c>
      <c r="S190" s="4"/>
      <c r="T190" s="4"/>
      <c r="U190" s="4">
        <v>0</v>
      </c>
      <c r="V190" s="4">
        <f t="shared" si="186"/>
        <v>4465.95</v>
      </c>
      <c r="W190" s="5">
        <f t="shared" si="175"/>
        <v>127.59857142857143</v>
      </c>
      <c r="X190" s="4">
        <f t="shared" si="176"/>
        <v>965.94999999999982</v>
      </c>
      <c r="Y190" s="4">
        <f t="shared" si="177"/>
        <v>127.59857142857143</v>
      </c>
    </row>
    <row r="191" spans="1:25" s="17" customFormat="1" ht="67.5" customHeight="1" x14ac:dyDescent="0.2">
      <c r="A191" s="31" t="s">
        <v>247</v>
      </c>
      <c r="B191" s="8" t="s">
        <v>5</v>
      </c>
      <c r="C191" s="3" t="s">
        <v>248</v>
      </c>
      <c r="D191" s="4">
        <f t="shared" ref="D191:F191" si="225">+D193+D194+D196+D192+D195</f>
        <v>5247482</v>
      </c>
      <c r="E191" s="4">
        <f t="shared" si="225"/>
        <v>0</v>
      </c>
      <c r="F191" s="4">
        <f t="shared" si="225"/>
        <v>0</v>
      </c>
      <c r="G191" s="4">
        <f t="shared" ref="G191:N191" si="226">+G193+G194+G196+G192+G195</f>
        <v>1254036.57</v>
      </c>
      <c r="H191" s="4">
        <f t="shared" si="226"/>
        <v>1254036.57</v>
      </c>
      <c r="I191" s="4">
        <f t="shared" si="226"/>
        <v>0</v>
      </c>
      <c r="J191" s="4">
        <f t="shared" si="226"/>
        <v>0</v>
      </c>
      <c r="K191" s="4">
        <f t="shared" si="226"/>
        <v>0</v>
      </c>
      <c r="L191" s="4">
        <f t="shared" si="226"/>
        <v>0</v>
      </c>
      <c r="M191" s="4">
        <f t="shared" si="226"/>
        <v>1254036.57</v>
      </c>
      <c r="N191" s="4">
        <f t="shared" si="226"/>
        <v>0</v>
      </c>
      <c r="O191" s="4">
        <f t="shared" ref="O191:U191" si="227">+O193+O194+O196+O192+O195</f>
        <v>0</v>
      </c>
      <c r="P191" s="4">
        <f t="shared" si="227"/>
        <v>0</v>
      </c>
      <c r="Q191" s="4">
        <f t="shared" si="227"/>
        <v>0</v>
      </c>
      <c r="R191" s="4">
        <f t="shared" si="227"/>
        <v>1254036.57</v>
      </c>
      <c r="S191" s="4">
        <f t="shared" si="227"/>
        <v>0</v>
      </c>
      <c r="T191" s="4">
        <f t="shared" si="227"/>
        <v>0</v>
      </c>
      <c r="U191" s="4">
        <f t="shared" si="227"/>
        <v>0</v>
      </c>
      <c r="V191" s="4">
        <f>H191+L191+Q191+S191+T191+U191</f>
        <v>1254036.57</v>
      </c>
      <c r="W191" s="5">
        <f t="shared" si="175"/>
        <v>23.897872732102751</v>
      </c>
      <c r="X191" s="4">
        <f t="shared" si="176"/>
        <v>-3993445.4299999997</v>
      </c>
      <c r="Y191" s="4">
        <f t="shared" si="177"/>
        <v>23.897872732102751</v>
      </c>
    </row>
    <row r="192" spans="1:25" s="17" customFormat="1" ht="53.25" customHeight="1" x14ac:dyDescent="0.2">
      <c r="A192" s="31" t="s">
        <v>253</v>
      </c>
      <c r="B192" s="8" t="s">
        <v>87</v>
      </c>
      <c r="C192" s="3" t="s">
        <v>254</v>
      </c>
      <c r="D192" s="4">
        <v>0</v>
      </c>
      <c r="E192" s="4"/>
      <c r="F192" s="4"/>
      <c r="G192" s="4">
        <v>12750</v>
      </c>
      <c r="H192" s="4">
        <f t="shared" ref="H192:H197" si="228">E192+F192+G192</f>
        <v>12750</v>
      </c>
      <c r="I192" s="4"/>
      <c r="J192" s="4"/>
      <c r="K192" s="4"/>
      <c r="L192" s="4">
        <f t="shared" ref="L192:L193" si="229">I192+J192+K192</f>
        <v>0</v>
      </c>
      <c r="M192" s="4">
        <f t="shared" si="194"/>
        <v>12750</v>
      </c>
      <c r="N192" s="4"/>
      <c r="O192" s="4"/>
      <c r="P192" s="4"/>
      <c r="Q192" s="4">
        <f t="shared" si="184"/>
        <v>0</v>
      </c>
      <c r="R192" s="4">
        <f>H192+L192+Q192</f>
        <v>12750</v>
      </c>
      <c r="S192" s="4">
        <v>0</v>
      </c>
      <c r="T192" s="4">
        <v>0</v>
      </c>
      <c r="U192" s="4"/>
      <c r="V192" s="4">
        <f>H192+L192+Q192+S192+T192+U192</f>
        <v>12750</v>
      </c>
      <c r="W192" s="5">
        <v>0</v>
      </c>
      <c r="X192" s="4">
        <f t="shared" si="176"/>
        <v>12750</v>
      </c>
      <c r="Y192" s="4">
        <v>0</v>
      </c>
    </row>
    <row r="193" spans="1:25" s="17" customFormat="1" ht="63.75" x14ac:dyDescent="0.2">
      <c r="A193" s="31" t="s">
        <v>249</v>
      </c>
      <c r="B193" s="8" t="s">
        <v>87</v>
      </c>
      <c r="C193" s="3" t="s">
        <v>250</v>
      </c>
      <c r="D193" s="4">
        <v>369668</v>
      </c>
      <c r="E193" s="4"/>
      <c r="F193" s="4"/>
      <c r="G193" s="4">
        <v>53902.51</v>
      </c>
      <c r="H193" s="4">
        <f t="shared" si="228"/>
        <v>53902.51</v>
      </c>
      <c r="I193" s="4"/>
      <c r="J193" s="4"/>
      <c r="K193" s="4"/>
      <c r="L193" s="4">
        <f t="shared" si="229"/>
        <v>0</v>
      </c>
      <c r="M193" s="4">
        <f t="shared" si="194"/>
        <v>53902.51</v>
      </c>
      <c r="N193" s="4"/>
      <c r="O193" s="4"/>
      <c r="P193" s="4"/>
      <c r="Q193" s="4">
        <f t="shared" si="184"/>
        <v>0</v>
      </c>
      <c r="R193" s="4">
        <f t="shared" si="185"/>
        <v>53902.51</v>
      </c>
      <c r="S193" s="4"/>
      <c r="T193" s="4"/>
      <c r="U193" s="4"/>
      <c r="V193" s="4">
        <f>H193+L193+Q193+S193+T193+U193</f>
        <v>53902.51</v>
      </c>
      <c r="W193" s="5">
        <f t="shared" si="175"/>
        <v>14.581329733707001</v>
      </c>
      <c r="X193" s="4">
        <f t="shared" si="176"/>
        <v>-315765.49</v>
      </c>
      <c r="Y193" s="4">
        <f t="shared" si="177"/>
        <v>14.581329733707001</v>
      </c>
    </row>
    <row r="194" spans="1:25" s="17" customFormat="1" ht="63.75" x14ac:dyDescent="0.2">
      <c r="A194" s="31" t="s">
        <v>251</v>
      </c>
      <c r="B194" s="8" t="s">
        <v>87</v>
      </c>
      <c r="C194" s="3" t="s">
        <v>252</v>
      </c>
      <c r="D194" s="4">
        <v>4867814</v>
      </c>
      <c r="E194" s="4"/>
      <c r="F194" s="4"/>
      <c r="G194" s="4">
        <v>1183384.06</v>
      </c>
      <c r="H194" s="4">
        <f t="shared" si="228"/>
        <v>1183384.06</v>
      </c>
      <c r="I194" s="4"/>
      <c r="J194" s="4"/>
      <c r="K194" s="4"/>
      <c r="L194" s="4">
        <f>I194+J194+K194</f>
        <v>0</v>
      </c>
      <c r="M194" s="4">
        <f t="shared" si="194"/>
        <v>1183384.06</v>
      </c>
      <c r="N194" s="4"/>
      <c r="O194" s="4"/>
      <c r="P194" s="4"/>
      <c r="Q194" s="4">
        <f t="shared" si="184"/>
        <v>0</v>
      </c>
      <c r="R194" s="4">
        <f t="shared" si="185"/>
        <v>1183384.06</v>
      </c>
      <c r="S194" s="4"/>
      <c r="T194" s="4"/>
      <c r="U194" s="4"/>
      <c r="V194" s="4">
        <f t="shared" si="186"/>
        <v>1183384.06</v>
      </c>
      <c r="W194" s="5">
        <f t="shared" si="175"/>
        <v>24.31037956668024</v>
      </c>
      <c r="X194" s="4">
        <f t="shared" si="176"/>
        <v>-3684429.94</v>
      </c>
      <c r="Y194" s="4">
        <f t="shared" si="177"/>
        <v>24.31037956668024</v>
      </c>
    </row>
    <row r="195" spans="1:25" s="17" customFormat="1" ht="51" hidden="1" customHeight="1" x14ac:dyDescent="0.2">
      <c r="A195" s="31" t="s">
        <v>253</v>
      </c>
      <c r="B195" s="8" t="s">
        <v>239</v>
      </c>
      <c r="C195" s="3" t="s">
        <v>254</v>
      </c>
      <c r="D195" s="4"/>
      <c r="E195" s="4"/>
      <c r="F195" s="4"/>
      <c r="G195" s="4"/>
      <c r="H195" s="4">
        <f t="shared" si="228"/>
        <v>0</v>
      </c>
      <c r="I195" s="4"/>
      <c r="J195" s="4"/>
      <c r="K195" s="4"/>
      <c r="L195" s="4">
        <f>I195+J195+K195</f>
        <v>0</v>
      </c>
      <c r="M195" s="4">
        <f t="shared" si="194"/>
        <v>0</v>
      </c>
      <c r="N195" s="4"/>
      <c r="O195" s="4"/>
      <c r="P195" s="4"/>
      <c r="Q195" s="4">
        <f t="shared" si="184"/>
        <v>0</v>
      </c>
      <c r="R195" s="4">
        <f t="shared" si="185"/>
        <v>0</v>
      </c>
      <c r="S195" s="4">
        <v>0</v>
      </c>
      <c r="T195" s="4">
        <v>0</v>
      </c>
      <c r="U195" s="4">
        <v>0</v>
      </c>
      <c r="V195" s="4">
        <f t="shared" si="186"/>
        <v>0</v>
      </c>
      <c r="W195" s="5" t="e">
        <f t="shared" si="175"/>
        <v>#DIV/0!</v>
      </c>
      <c r="X195" s="4">
        <f t="shared" si="176"/>
        <v>0</v>
      </c>
      <c r="Y195" s="4">
        <v>0</v>
      </c>
    </row>
    <row r="196" spans="1:25" s="17" customFormat="1" ht="53.45" customHeight="1" x14ac:dyDescent="0.2">
      <c r="A196" s="31" t="s">
        <v>253</v>
      </c>
      <c r="B196" s="8" t="s">
        <v>92</v>
      </c>
      <c r="C196" s="3" t="s">
        <v>254</v>
      </c>
      <c r="D196" s="4">
        <v>10000</v>
      </c>
      <c r="E196" s="4"/>
      <c r="F196" s="4"/>
      <c r="G196" s="4">
        <v>4000</v>
      </c>
      <c r="H196" s="4">
        <f t="shared" si="228"/>
        <v>4000</v>
      </c>
      <c r="I196" s="4"/>
      <c r="J196" s="4"/>
      <c r="K196" s="4"/>
      <c r="L196" s="4">
        <f>I196+J196+K196</f>
        <v>0</v>
      </c>
      <c r="M196" s="4">
        <f t="shared" si="194"/>
        <v>4000</v>
      </c>
      <c r="N196" s="4"/>
      <c r="O196" s="4"/>
      <c r="P196" s="4"/>
      <c r="Q196" s="4">
        <f t="shared" si="184"/>
        <v>0</v>
      </c>
      <c r="R196" s="4">
        <f t="shared" si="185"/>
        <v>4000</v>
      </c>
      <c r="S196" s="4"/>
      <c r="T196" s="4"/>
      <c r="U196" s="4"/>
      <c r="V196" s="4">
        <f t="shared" si="186"/>
        <v>4000</v>
      </c>
      <c r="W196" s="5">
        <f t="shared" si="175"/>
        <v>40</v>
      </c>
      <c r="X196" s="4">
        <f t="shared" si="176"/>
        <v>-6000</v>
      </c>
      <c r="Y196" s="4">
        <f t="shared" si="177"/>
        <v>40</v>
      </c>
    </row>
    <row r="197" spans="1:25" s="17" customFormat="1" ht="15.6" customHeight="1" x14ac:dyDescent="0.2">
      <c r="A197" s="9" t="s">
        <v>255</v>
      </c>
      <c r="B197" s="8" t="s">
        <v>5</v>
      </c>
      <c r="C197" s="10" t="s">
        <v>256</v>
      </c>
      <c r="D197" s="4">
        <f>D198+D203+D205+D201</f>
        <v>605000</v>
      </c>
      <c r="E197" s="4">
        <f t="shared" ref="E197:P197" si="230">E198+E203+E205+E201</f>
        <v>0</v>
      </c>
      <c r="F197" s="4">
        <f t="shared" si="230"/>
        <v>0</v>
      </c>
      <c r="G197" s="4">
        <f>G198+G203+G205+G201</f>
        <v>7352.22</v>
      </c>
      <c r="H197" s="4">
        <f t="shared" si="228"/>
        <v>7352.22</v>
      </c>
      <c r="I197" s="4">
        <f t="shared" si="230"/>
        <v>0</v>
      </c>
      <c r="J197" s="4">
        <f t="shared" si="230"/>
        <v>0</v>
      </c>
      <c r="K197" s="4">
        <f t="shared" si="230"/>
        <v>0</v>
      </c>
      <c r="L197" s="4">
        <f t="shared" si="230"/>
        <v>0</v>
      </c>
      <c r="M197" s="4">
        <f t="shared" si="194"/>
        <v>7352.22</v>
      </c>
      <c r="N197" s="4">
        <f t="shared" si="230"/>
        <v>0</v>
      </c>
      <c r="O197" s="4">
        <f t="shared" si="230"/>
        <v>0</v>
      </c>
      <c r="P197" s="4">
        <f t="shared" si="230"/>
        <v>0</v>
      </c>
      <c r="Q197" s="4">
        <f t="shared" si="184"/>
        <v>0</v>
      </c>
      <c r="R197" s="4">
        <f t="shared" si="185"/>
        <v>7352.22</v>
      </c>
      <c r="S197" s="4">
        <f t="shared" ref="S197:U197" si="231">S198+S203+S205+S201</f>
        <v>0</v>
      </c>
      <c r="T197" s="4">
        <f t="shared" si="231"/>
        <v>0</v>
      </c>
      <c r="U197" s="4">
        <f t="shared" si="231"/>
        <v>0</v>
      </c>
      <c r="V197" s="4">
        <f>H197+L197+Q197+S197+T197+U197</f>
        <v>7352.22</v>
      </c>
      <c r="W197" s="5">
        <f t="shared" si="175"/>
        <v>1.2152429752066116</v>
      </c>
      <c r="X197" s="4">
        <f t="shared" si="176"/>
        <v>-597647.78</v>
      </c>
      <c r="Y197" s="4">
        <f t="shared" si="177"/>
        <v>1.2152429752066116</v>
      </c>
    </row>
    <row r="198" spans="1:25" s="17" customFormat="1" ht="67.900000000000006" customHeight="1" x14ac:dyDescent="0.2">
      <c r="A198" s="78" t="s">
        <v>433</v>
      </c>
      <c r="B198" s="8" t="s">
        <v>5</v>
      </c>
      <c r="C198" s="10" t="s">
        <v>434</v>
      </c>
      <c r="D198" s="4">
        <f>D199+D200</f>
        <v>0</v>
      </c>
      <c r="E198" s="4">
        <f t="shared" ref="E198:U198" si="232">E199+E200</f>
        <v>0</v>
      </c>
      <c r="F198" s="4">
        <f t="shared" si="232"/>
        <v>0</v>
      </c>
      <c r="G198" s="4">
        <f>G199+G200</f>
        <v>-0.13</v>
      </c>
      <c r="H198" s="4">
        <f>H199+H200</f>
        <v>0</v>
      </c>
      <c r="I198" s="4">
        <f t="shared" si="232"/>
        <v>0</v>
      </c>
      <c r="J198" s="4">
        <f t="shared" si="232"/>
        <v>0</v>
      </c>
      <c r="K198" s="4">
        <f t="shared" si="232"/>
        <v>0</v>
      </c>
      <c r="L198" s="4">
        <f t="shared" si="232"/>
        <v>0</v>
      </c>
      <c r="M198" s="4">
        <f t="shared" si="232"/>
        <v>0</v>
      </c>
      <c r="N198" s="4">
        <f t="shared" si="232"/>
        <v>0</v>
      </c>
      <c r="O198" s="4">
        <f t="shared" si="232"/>
        <v>0</v>
      </c>
      <c r="P198" s="4">
        <f t="shared" si="232"/>
        <v>0</v>
      </c>
      <c r="Q198" s="4">
        <f t="shared" si="232"/>
        <v>0</v>
      </c>
      <c r="R198" s="4">
        <f t="shared" si="232"/>
        <v>0</v>
      </c>
      <c r="S198" s="4">
        <f t="shared" si="232"/>
        <v>0</v>
      </c>
      <c r="T198" s="4">
        <f t="shared" si="232"/>
        <v>0</v>
      </c>
      <c r="U198" s="4">
        <f t="shared" si="232"/>
        <v>0</v>
      </c>
      <c r="V198" s="4">
        <f>V199+V200</f>
        <v>-0.13</v>
      </c>
      <c r="W198" s="5">
        <v>0</v>
      </c>
      <c r="X198" s="4">
        <f t="shared" si="176"/>
        <v>-0.13</v>
      </c>
      <c r="Y198" s="4" t="e">
        <f t="shared" si="177"/>
        <v>#DIV/0!</v>
      </c>
    </row>
    <row r="199" spans="1:25" s="17" customFormat="1" ht="38.25" hidden="1" x14ac:dyDescent="0.2">
      <c r="A199" s="9" t="s">
        <v>399</v>
      </c>
      <c r="B199" s="8" t="s">
        <v>92</v>
      </c>
      <c r="C199" s="10" t="s">
        <v>365</v>
      </c>
      <c r="D199" s="4"/>
      <c r="E199" s="4"/>
      <c r="F199" s="4"/>
      <c r="G199" s="4"/>
      <c r="H199" s="4">
        <f>E199+F199+G199</f>
        <v>0</v>
      </c>
      <c r="I199" s="4">
        <v>0</v>
      </c>
      <c r="J199" s="4">
        <v>0</v>
      </c>
      <c r="K199" s="4">
        <v>0</v>
      </c>
      <c r="L199" s="4">
        <f>I199+J199+K199</f>
        <v>0</v>
      </c>
      <c r="M199" s="4">
        <f t="shared" si="194"/>
        <v>0</v>
      </c>
      <c r="N199" s="4">
        <v>0</v>
      </c>
      <c r="O199" s="4">
        <v>0</v>
      </c>
      <c r="P199" s="4">
        <v>0</v>
      </c>
      <c r="Q199" s="4">
        <f t="shared" si="184"/>
        <v>0</v>
      </c>
      <c r="R199" s="4">
        <f t="shared" si="185"/>
        <v>0</v>
      </c>
      <c r="S199" s="4">
        <v>0</v>
      </c>
      <c r="T199" s="4">
        <v>0</v>
      </c>
      <c r="U199" s="4">
        <v>0</v>
      </c>
      <c r="V199" s="4">
        <f t="shared" si="186"/>
        <v>0</v>
      </c>
      <c r="W199" s="5" t="e">
        <f t="shared" si="175"/>
        <v>#DIV/0!</v>
      </c>
      <c r="X199" s="4">
        <f t="shared" si="176"/>
        <v>0</v>
      </c>
      <c r="Y199" s="4" t="e">
        <f t="shared" si="177"/>
        <v>#DIV/0!</v>
      </c>
    </row>
    <row r="200" spans="1:25" s="17" customFormat="1" ht="56.25" customHeight="1" x14ac:dyDescent="0.2">
      <c r="A200" s="78" t="s">
        <v>530</v>
      </c>
      <c r="B200" s="8" t="s">
        <v>92</v>
      </c>
      <c r="C200" s="10" t="s">
        <v>531</v>
      </c>
      <c r="D200" s="4">
        <v>0</v>
      </c>
      <c r="E200" s="4"/>
      <c r="F200" s="4"/>
      <c r="G200" s="4">
        <v>-0.13</v>
      </c>
      <c r="H200" s="4">
        <f>H201+H202</f>
        <v>0</v>
      </c>
      <c r="I200" s="4"/>
      <c r="J200" s="4"/>
      <c r="K200" s="4"/>
      <c r="L200" s="4"/>
      <c r="M200" s="4"/>
      <c r="N200" s="4"/>
      <c r="O200" s="4"/>
      <c r="P200" s="4">
        <v>0</v>
      </c>
      <c r="Q200" s="4"/>
      <c r="R200" s="4"/>
      <c r="S200" s="4">
        <v>0</v>
      </c>
      <c r="T200" s="4"/>
      <c r="U200" s="4">
        <v>0</v>
      </c>
      <c r="V200" s="4">
        <v>-0.13</v>
      </c>
      <c r="W200" s="5">
        <v>0</v>
      </c>
      <c r="X200" s="4">
        <f t="shared" si="176"/>
        <v>-0.13</v>
      </c>
      <c r="Y200" s="4" t="e">
        <f t="shared" si="177"/>
        <v>#DIV/0!</v>
      </c>
    </row>
    <row r="201" spans="1:25" s="17" customFormat="1" ht="25.5" hidden="1" x14ac:dyDescent="0.2">
      <c r="A201" s="9" t="s">
        <v>478</v>
      </c>
      <c r="B201" s="8" t="s">
        <v>5</v>
      </c>
      <c r="C201" s="10" t="s">
        <v>509</v>
      </c>
      <c r="D201" s="4">
        <f>D202</f>
        <v>0</v>
      </c>
      <c r="E201" s="4">
        <f t="shared" ref="E201:U201" si="233">E202</f>
        <v>0</v>
      </c>
      <c r="F201" s="4">
        <f t="shared" si="233"/>
        <v>0</v>
      </c>
      <c r="G201" s="4">
        <f t="shared" si="233"/>
        <v>0</v>
      </c>
      <c r="H201" s="4">
        <f t="shared" si="233"/>
        <v>0</v>
      </c>
      <c r="I201" s="4">
        <f t="shared" si="233"/>
        <v>0</v>
      </c>
      <c r="J201" s="4">
        <f t="shared" si="233"/>
        <v>0</v>
      </c>
      <c r="K201" s="4">
        <f t="shared" si="233"/>
        <v>0</v>
      </c>
      <c r="L201" s="4">
        <f t="shared" si="233"/>
        <v>0</v>
      </c>
      <c r="M201" s="4">
        <f t="shared" si="233"/>
        <v>0</v>
      </c>
      <c r="N201" s="4">
        <f t="shared" si="233"/>
        <v>0</v>
      </c>
      <c r="O201" s="4">
        <f t="shared" si="233"/>
        <v>0</v>
      </c>
      <c r="P201" s="4">
        <f t="shared" si="233"/>
        <v>0</v>
      </c>
      <c r="Q201" s="4">
        <f t="shared" si="184"/>
        <v>0</v>
      </c>
      <c r="R201" s="4">
        <f t="shared" si="185"/>
        <v>0</v>
      </c>
      <c r="S201" s="4">
        <f t="shared" si="233"/>
        <v>0</v>
      </c>
      <c r="T201" s="4">
        <f t="shared" si="233"/>
        <v>0</v>
      </c>
      <c r="U201" s="4">
        <f t="shared" si="233"/>
        <v>0</v>
      </c>
      <c r="V201" s="4">
        <f t="shared" si="186"/>
        <v>0</v>
      </c>
      <c r="W201" s="5" t="e">
        <f t="shared" si="175"/>
        <v>#DIV/0!</v>
      </c>
      <c r="X201" s="4">
        <f t="shared" si="176"/>
        <v>0</v>
      </c>
      <c r="Y201" s="4">
        <v>0</v>
      </c>
    </row>
    <row r="202" spans="1:25" s="17" customFormat="1" ht="127.5" hidden="1" x14ac:dyDescent="0.2">
      <c r="A202" s="9" t="s">
        <v>479</v>
      </c>
      <c r="B202" s="8" t="s">
        <v>87</v>
      </c>
      <c r="C202" s="10" t="s">
        <v>480</v>
      </c>
      <c r="D202" s="4">
        <v>0</v>
      </c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>
        <v>0</v>
      </c>
      <c r="Q202" s="4">
        <f t="shared" si="184"/>
        <v>0</v>
      </c>
      <c r="R202" s="4">
        <f t="shared" si="185"/>
        <v>0</v>
      </c>
      <c r="S202" s="4">
        <v>0</v>
      </c>
      <c r="T202" s="4">
        <v>0</v>
      </c>
      <c r="U202" s="4">
        <v>0</v>
      </c>
      <c r="V202" s="4">
        <f t="shared" si="186"/>
        <v>0</v>
      </c>
      <c r="W202" s="5" t="e">
        <f t="shared" si="175"/>
        <v>#DIV/0!</v>
      </c>
      <c r="X202" s="4">
        <f t="shared" si="176"/>
        <v>0</v>
      </c>
      <c r="Y202" s="4">
        <v>0</v>
      </c>
    </row>
    <row r="203" spans="1:25" s="17" customFormat="1" ht="38.25" hidden="1" x14ac:dyDescent="0.2">
      <c r="A203" s="33" t="s">
        <v>435</v>
      </c>
      <c r="B203" s="8" t="s">
        <v>5</v>
      </c>
      <c r="C203" s="10" t="s">
        <v>437</v>
      </c>
      <c r="D203" s="4">
        <f t="shared" ref="D203:P203" si="234">D204</f>
        <v>0</v>
      </c>
      <c r="E203" s="4">
        <f t="shared" si="234"/>
        <v>0</v>
      </c>
      <c r="F203" s="4">
        <f t="shared" si="234"/>
        <v>0</v>
      </c>
      <c r="G203" s="4">
        <f t="shared" si="234"/>
        <v>0</v>
      </c>
      <c r="H203" s="4">
        <f t="shared" si="234"/>
        <v>0</v>
      </c>
      <c r="I203" s="4">
        <f t="shared" si="234"/>
        <v>0</v>
      </c>
      <c r="J203" s="4">
        <f t="shared" si="234"/>
        <v>0</v>
      </c>
      <c r="K203" s="4">
        <f t="shared" si="234"/>
        <v>0</v>
      </c>
      <c r="L203" s="4">
        <f t="shared" si="234"/>
        <v>0</v>
      </c>
      <c r="M203" s="4">
        <f t="shared" si="194"/>
        <v>0</v>
      </c>
      <c r="N203" s="4">
        <f t="shared" si="234"/>
        <v>0</v>
      </c>
      <c r="O203" s="4">
        <f t="shared" si="234"/>
        <v>0</v>
      </c>
      <c r="P203" s="4">
        <f t="shared" si="234"/>
        <v>0</v>
      </c>
      <c r="Q203" s="4">
        <f t="shared" si="184"/>
        <v>0</v>
      </c>
      <c r="R203" s="4">
        <f t="shared" si="185"/>
        <v>0</v>
      </c>
      <c r="S203" s="4">
        <f t="shared" ref="S203:U203" si="235">S204</f>
        <v>0</v>
      </c>
      <c r="T203" s="4">
        <f t="shared" si="235"/>
        <v>0</v>
      </c>
      <c r="U203" s="4">
        <f t="shared" si="235"/>
        <v>0</v>
      </c>
      <c r="V203" s="4">
        <f t="shared" si="186"/>
        <v>0</v>
      </c>
      <c r="W203" s="5" t="e">
        <f t="shared" si="175"/>
        <v>#DIV/0!</v>
      </c>
      <c r="X203" s="4">
        <f t="shared" si="176"/>
        <v>0</v>
      </c>
      <c r="Y203" s="4" t="e">
        <f t="shared" si="177"/>
        <v>#DIV/0!</v>
      </c>
    </row>
    <row r="204" spans="1:25" s="17" customFormat="1" ht="51" hidden="1" x14ac:dyDescent="0.2">
      <c r="A204" s="33" t="s">
        <v>436</v>
      </c>
      <c r="B204" s="8" t="s">
        <v>299</v>
      </c>
      <c r="C204" s="10" t="s">
        <v>422</v>
      </c>
      <c r="D204" s="4"/>
      <c r="E204" s="4"/>
      <c r="F204" s="4"/>
      <c r="G204" s="4"/>
      <c r="H204" s="4">
        <f>E204+F204+G204</f>
        <v>0</v>
      </c>
      <c r="I204" s="4">
        <v>0</v>
      </c>
      <c r="J204" s="4">
        <v>0</v>
      </c>
      <c r="K204" s="4">
        <v>0</v>
      </c>
      <c r="L204" s="4">
        <f>I204+J204+K204</f>
        <v>0</v>
      </c>
      <c r="M204" s="4">
        <f t="shared" si="194"/>
        <v>0</v>
      </c>
      <c r="N204" s="4">
        <v>0</v>
      </c>
      <c r="O204" s="4">
        <v>0</v>
      </c>
      <c r="P204" s="4">
        <v>0</v>
      </c>
      <c r="Q204" s="4">
        <f t="shared" si="184"/>
        <v>0</v>
      </c>
      <c r="R204" s="4">
        <f t="shared" si="185"/>
        <v>0</v>
      </c>
      <c r="S204" s="4">
        <v>0</v>
      </c>
      <c r="T204" s="4">
        <v>0</v>
      </c>
      <c r="U204" s="4">
        <v>0</v>
      </c>
      <c r="V204" s="4">
        <f t="shared" si="186"/>
        <v>0</v>
      </c>
      <c r="W204" s="5" t="e">
        <f t="shared" si="175"/>
        <v>#DIV/0!</v>
      </c>
      <c r="X204" s="4">
        <f t="shared" si="176"/>
        <v>0</v>
      </c>
      <c r="Y204" s="4" t="e">
        <f t="shared" si="177"/>
        <v>#DIV/0!</v>
      </c>
    </row>
    <row r="205" spans="1:25" s="17" customFormat="1" ht="54.6" customHeight="1" x14ac:dyDescent="0.2">
      <c r="A205" s="78" t="s">
        <v>257</v>
      </c>
      <c r="B205" s="8" t="s">
        <v>5</v>
      </c>
      <c r="C205" s="3" t="s">
        <v>258</v>
      </c>
      <c r="D205" s="4">
        <f t="shared" ref="D205:E205" si="236">+D206+D215</f>
        <v>605000</v>
      </c>
      <c r="E205" s="4">
        <f t="shared" si="236"/>
        <v>0</v>
      </c>
      <c r="F205" s="4">
        <f t="shared" ref="F205:L205" si="237">+F206+F216</f>
        <v>0</v>
      </c>
      <c r="G205" s="4">
        <f t="shared" si="237"/>
        <v>7352.35</v>
      </c>
      <c r="H205" s="4">
        <f t="shared" si="237"/>
        <v>7352.35</v>
      </c>
      <c r="I205" s="4">
        <f t="shared" si="237"/>
        <v>0</v>
      </c>
      <c r="J205" s="4">
        <f t="shared" si="237"/>
        <v>0</v>
      </c>
      <c r="K205" s="4">
        <f t="shared" si="237"/>
        <v>0</v>
      </c>
      <c r="L205" s="4">
        <f t="shared" si="237"/>
        <v>0</v>
      </c>
      <c r="M205" s="4">
        <f>H205+L205</f>
        <v>7352.35</v>
      </c>
      <c r="N205" s="4">
        <f>+N206+N216</f>
        <v>0</v>
      </c>
      <c r="O205" s="4">
        <f>+O206+O216</f>
        <v>0</v>
      </c>
      <c r="P205" s="4">
        <f>+P206+P216</f>
        <v>0</v>
      </c>
      <c r="Q205" s="4">
        <f t="shared" si="184"/>
        <v>0</v>
      </c>
      <c r="R205" s="4">
        <f t="shared" si="185"/>
        <v>7352.35</v>
      </c>
      <c r="S205" s="4">
        <f>+S206+S216</f>
        <v>0</v>
      </c>
      <c r="T205" s="4">
        <f>+T206+T216</f>
        <v>0</v>
      </c>
      <c r="U205" s="4">
        <f>+U206+U216</f>
        <v>0</v>
      </c>
      <c r="V205" s="4">
        <f t="shared" si="186"/>
        <v>7352.35</v>
      </c>
      <c r="W205" s="5">
        <f t="shared" si="175"/>
        <v>1.2152644628099174</v>
      </c>
      <c r="X205" s="4">
        <f t="shared" si="176"/>
        <v>-597647.65</v>
      </c>
      <c r="Y205" s="4">
        <f t="shared" si="177"/>
        <v>1.2152644628099174</v>
      </c>
    </row>
    <row r="206" spans="1:25" s="17" customFormat="1" ht="52.9" customHeight="1" x14ac:dyDescent="0.2">
      <c r="A206" s="31" t="s">
        <v>343</v>
      </c>
      <c r="B206" s="8" t="s">
        <v>5</v>
      </c>
      <c r="C206" s="3" t="s">
        <v>260</v>
      </c>
      <c r="D206" s="4">
        <f t="shared" ref="D206:P206" si="238">+D208+D210+D213++D207+D211+D212+D214+D209</f>
        <v>600000</v>
      </c>
      <c r="E206" s="4">
        <f t="shared" si="238"/>
        <v>0</v>
      </c>
      <c r="F206" s="4">
        <f t="shared" si="238"/>
        <v>0</v>
      </c>
      <c r="G206" s="4">
        <f t="shared" si="238"/>
        <v>2681.9</v>
      </c>
      <c r="H206" s="4">
        <f t="shared" si="238"/>
        <v>2681.9</v>
      </c>
      <c r="I206" s="4">
        <f t="shared" si="238"/>
        <v>0</v>
      </c>
      <c r="J206" s="4">
        <f t="shared" si="238"/>
        <v>0</v>
      </c>
      <c r="K206" s="4">
        <f t="shared" si="238"/>
        <v>0</v>
      </c>
      <c r="L206" s="4">
        <f t="shared" si="238"/>
        <v>0</v>
      </c>
      <c r="M206" s="4">
        <f t="shared" si="238"/>
        <v>2681.9</v>
      </c>
      <c r="N206" s="4">
        <f t="shared" si="238"/>
        <v>0</v>
      </c>
      <c r="O206" s="4">
        <f t="shared" si="238"/>
        <v>0</v>
      </c>
      <c r="P206" s="4">
        <f t="shared" si="238"/>
        <v>0</v>
      </c>
      <c r="Q206" s="4">
        <f t="shared" si="184"/>
        <v>0</v>
      </c>
      <c r="R206" s="4">
        <f t="shared" si="185"/>
        <v>2681.9</v>
      </c>
      <c r="S206" s="4">
        <f t="shared" ref="S206:U206" si="239">+S208+S210+S213++S207+S211+S212+S214+S209</f>
        <v>0</v>
      </c>
      <c r="T206" s="4">
        <f t="shared" si="239"/>
        <v>0</v>
      </c>
      <c r="U206" s="4">
        <f t="shared" si="239"/>
        <v>0</v>
      </c>
      <c r="V206" s="4">
        <f t="shared" si="186"/>
        <v>2681.9</v>
      </c>
      <c r="W206" s="5">
        <f t="shared" si="175"/>
        <v>0.44698333333333334</v>
      </c>
      <c r="X206" s="4">
        <f t="shared" si="176"/>
        <v>-597318.1</v>
      </c>
      <c r="Y206" s="4">
        <f t="shared" si="177"/>
        <v>0.44698333333333334</v>
      </c>
    </row>
    <row r="207" spans="1:25" s="17" customFormat="1" ht="105.6" hidden="1" customHeight="1" x14ac:dyDescent="0.2">
      <c r="A207" s="31" t="s">
        <v>259</v>
      </c>
      <c r="B207" s="8" t="s">
        <v>261</v>
      </c>
      <c r="C207" s="3" t="s">
        <v>262</v>
      </c>
      <c r="D207" s="4"/>
      <c r="E207" s="4">
        <v>0</v>
      </c>
      <c r="F207" s="4">
        <v>0</v>
      </c>
      <c r="G207" s="4">
        <v>0</v>
      </c>
      <c r="H207" s="4">
        <v>0</v>
      </c>
      <c r="I207" s="4"/>
      <c r="J207" s="4">
        <v>0</v>
      </c>
      <c r="K207" s="4">
        <v>0</v>
      </c>
      <c r="L207" s="4">
        <f t="shared" ref="L207:L214" si="240">I207+J207+K207</f>
        <v>0</v>
      </c>
      <c r="M207" s="4">
        <f>H207+L207</f>
        <v>0</v>
      </c>
      <c r="N207" s="4">
        <v>0</v>
      </c>
      <c r="O207" s="4">
        <v>0</v>
      </c>
      <c r="P207" s="4">
        <v>0</v>
      </c>
      <c r="Q207" s="4">
        <f t="shared" si="184"/>
        <v>0</v>
      </c>
      <c r="R207" s="4">
        <f t="shared" si="185"/>
        <v>0</v>
      </c>
      <c r="S207" s="4">
        <v>0</v>
      </c>
      <c r="T207" s="4">
        <v>0</v>
      </c>
      <c r="U207" s="4">
        <v>0</v>
      </c>
      <c r="V207" s="4">
        <f t="shared" si="186"/>
        <v>0</v>
      </c>
      <c r="W207" s="5" t="e">
        <f t="shared" si="175"/>
        <v>#DIV/0!</v>
      </c>
      <c r="X207" s="4">
        <f t="shared" si="176"/>
        <v>0</v>
      </c>
      <c r="Y207" s="4" t="e">
        <f t="shared" si="177"/>
        <v>#DIV/0!</v>
      </c>
    </row>
    <row r="208" spans="1:25" s="17" customFormat="1" ht="102" hidden="1" x14ac:dyDescent="0.2">
      <c r="A208" s="31" t="s">
        <v>259</v>
      </c>
      <c r="B208" s="8" t="s">
        <v>263</v>
      </c>
      <c r="C208" s="3" t="s">
        <v>262</v>
      </c>
      <c r="D208" s="4">
        <v>0</v>
      </c>
      <c r="E208" s="4">
        <v>0</v>
      </c>
      <c r="F208" s="4">
        <v>0</v>
      </c>
      <c r="G208" s="4">
        <v>0</v>
      </c>
      <c r="H208" s="4">
        <v>0</v>
      </c>
      <c r="I208" s="4">
        <v>0</v>
      </c>
      <c r="J208" s="4"/>
      <c r="K208" s="4">
        <v>0</v>
      </c>
      <c r="L208" s="4">
        <f t="shared" si="240"/>
        <v>0</v>
      </c>
      <c r="M208" s="4">
        <f t="shared" si="194"/>
        <v>0</v>
      </c>
      <c r="N208" s="4">
        <v>0</v>
      </c>
      <c r="O208" s="4">
        <v>0</v>
      </c>
      <c r="P208" s="4">
        <v>0</v>
      </c>
      <c r="Q208" s="4">
        <f t="shared" si="184"/>
        <v>0</v>
      </c>
      <c r="R208" s="4">
        <f t="shared" si="185"/>
        <v>0</v>
      </c>
      <c r="S208" s="4">
        <v>0</v>
      </c>
      <c r="T208" s="4">
        <v>0</v>
      </c>
      <c r="U208" s="4">
        <v>0</v>
      </c>
      <c r="V208" s="4">
        <f t="shared" si="186"/>
        <v>0</v>
      </c>
      <c r="W208" s="5" t="e">
        <f t="shared" si="175"/>
        <v>#DIV/0!</v>
      </c>
      <c r="X208" s="4">
        <f t="shared" si="176"/>
        <v>0</v>
      </c>
      <c r="Y208" s="4">
        <v>0</v>
      </c>
    </row>
    <row r="209" spans="1:25" s="17" customFormat="1" ht="102" hidden="1" x14ac:dyDescent="0.2">
      <c r="A209" s="31" t="s">
        <v>259</v>
      </c>
      <c r="B209" s="8" t="s">
        <v>12</v>
      </c>
      <c r="C209" s="3" t="s">
        <v>262</v>
      </c>
      <c r="D209" s="4">
        <v>0</v>
      </c>
      <c r="E209" s="4">
        <v>0</v>
      </c>
      <c r="F209" s="4">
        <v>0</v>
      </c>
      <c r="G209" s="4">
        <v>0</v>
      </c>
      <c r="H209" s="4">
        <v>0</v>
      </c>
      <c r="I209" s="4">
        <v>0</v>
      </c>
      <c r="J209" s="4">
        <v>0</v>
      </c>
      <c r="K209" s="4">
        <v>0</v>
      </c>
      <c r="L209" s="4">
        <f t="shared" si="240"/>
        <v>0</v>
      </c>
      <c r="M209" s="4">
        <f t="shared" si="194"/>
        <v>0</v>
      </c>
      <c r="N209" s="4">
        <v>0</v>
      </c>
      <c r="O209" s="4"/>
      <c r="P209" s="4">
        <v>0</v>
      </c>
      <c r="Q209" s="4">
        <f t="shared" si="184"/>
        <v>0</v>
      </c>
      <c r="R209" s="4">
        <f t="shared" si="185"/>
        <v>0</v>
      </c>
      <c r="S209" s="4">
        <v>0</v>
      </c>
      <c r="T209" s="4">
        <v>0</v>
      </c>
      <c r="U209" s="4">
        <v>0</v>
      </c>
      <c r="V209" s="4">
        <f t="shared" si="186"/>
        <v>0</v>
      </c>
      <c r="W209" s="5" t="e">
        <f t="shared" si="175"/>
        <v>#DIV/0!</v>
      </c>
      <c r="X209" s="4">
        <f t="shared" si="176"/>
        <v>0</v>
      </c>
      <c r="Y209" s="4">
        <v>0</v>
      </c>
    </row>
    <row r="210" spans="1:25" s="17" customFormat="1" ht="108" customHeight="1" x14ac:dyDescent="0.2">
      <c r="A210" s="32" t="s">
        <v>259</v>
      </c>
      <c r="B210" s="8" t="s">
        <v>264</v>
      </c>
      <c r="C210" s="3" t="s">
        <v>262</v>
      </c>
      <c r="D210" s="4">
        <v>600000</v>
      </c>
      <c r="E210" s="4"/>
      <c r="F210" s="4"/>
      <c r="G210" s="4">
        <v>81</v>
      </c>
      <c r="H210" s="4">
        <f>E210+F210+G210</f>
        <v>81</v>
      </c>
      <c r="I210" s="4"/>
      <c r="J210" s="4"/>
      <c r="K210" s="4"/>
      <c r="L210" s="4">
        <f t="shared" si="240"/>
        <v>0</v>
      </c>
      <c r="M210" s="4">
        <f t="shared" si="194"/>
        <v>81</v>
      </c>
      <c r="N210" s="4"/>
      <c r="O210" s="4"/>
      <c r="P210" s="4"/>
      <c r="Q210" s="4">
        <f t="shared" si="184"/>
        <v>0</v>
      </c>
      <c r="R210" s="4">
        <f t="shared" si="185"/>
        <v>81</v>
      </c>
      <c r="S210" s="4"/>
      <c r="T210" s="4"/>
      <c r="U210" s="4"/>
      <c r="V210" s="4">
        <f t="shared" si="186"/>
        <v>81</v>
      </c>
      <c r="W210" s="5">
        <f t="shared" si="175"/>
        <v>1.35E-2</v>
      </c>
      <c r="X210" s="4">
        <f t="shared" si="176"/>
        <v>-599919</v>
      </c>
      <c r="Y210" s="4">
        <f t="shared" si="177"/>
        <v>1.35E-2</v>
      </c>
    </row>
    <row r="211" spans="1:25" s="17" customFormat="1" ht="102" x14ac:dyDescent="0.2">
      <c r="A211" s="37" t="s">
        <v>259</v>
      </c>
      <c r="B211" s="8" t="s">
        <v>361</v>
      </c>
      <c r="C211" s="3" t="s">
        <v>262</v>
      </c>
      <c r="D211" s="4">
        <v>0</v>
      </c>
      <c r="E211" s="4"/>
      <c r="F211" s="4">
        <v>0</v>
      </c>
      <c r="G211" s="4">
        <v>2000</v>
      </c>
      <c r="H211" s="4">
        <f>E211+F211+G211</f>
        <v>2000</v>
      </c>
      <c r="I211" s="4">
        <v>0</v>
      </c>
      <c r="J211" s="4">
        <v>0</v>
      </c>
      <c r="K211" s="4">
        <v>0</v>
      </c>
      <c r="L211" s="4">
        <f t="shared" si="240"/>
        <v>0</v>
      </c>
      <c r="M211" s="4">
        <f t="shared" si="194"/>
        <v>2000</v>
      </c>
      <c r="N211" s="4">
        <v>0</v>
      </c>
      <c r="O211" s="4">
        <v>0</v>
      </c>
      <c r="P211" s="4">
        <v>0</v>
      </c>
      <c r="Q211" s="4">
        <f t="shared" si="184"/>
        <v>0</v>
      </c>
      <c r="R211" s="4">
        <f t="shared" si="185"/>
        <v>2000</v>
      </c>
      <c r="S211" s="4">
        <v>0</v>
      </c>
      <c r="T211" s="4">
        <v>0</v>
      </c>
      <c r="U211" s="4">
        <v>0</v>
      </c>
      <c r="V211" s="4">
        <f t="shared" si="186"/>
        <v>2000</v>
      </c>
      <c r="W211" s="5">
        <v>0</v>
      </c>
      <c r="X211" s="4">
        <f t="shared" si="176"/>
        <v>2000</v>
      </c>
      <c r="Y211" s="4" t="e">
        <f t="shared" si="177"/>
        <v>#DIV/0!</v>
      </c>
    </row>
    <row r="212" spans="1:25" s="17" customFormat="1" ht="51" hidden="1" x14ac:dyDescent="0.2">
      <c r="A212" s="37" t="s">
        <v>343</v>
      </c>
      <c r="B212" s="8" t="s">
        <v>363</v>
      </c>
      <c r="C212" s="3" t="s">
        <v>364</v>
      </c>
      <c r="D212" s="4"/>
      <c r="E212" s="4"/>
      <c r="F212" s="4"/>
      <c r="G212" s="4">
        <v>0</v>
      </c>
      <c r="H212" s="4">
        <f>E212+F212+G212</f>
        <v>0</v>
      </c>
      <c r="I212" s="4">
        <v>0</v>
      </c>
      <c r="J212" s="4">
        <v>0</v>
      </c>
      <c r="K212" s="4"/>
      <c r="L212" s="4">
        <f t="shared" si="240"/>
        <v>0</v>
      </c>
      <c r="M212" s="4">
        <f t="shared" si="194"/>
        <v>0</v>
      </c>
      <c r="N212" s="4"/>
      <c r="O212" s="4"/>
      <c r="P212" s="4"/>
      <c r="Q212" s="4">
        <f t="shared" si="184"/>
        <v>0</v>
      </c>
      <c r="R212" s="4">
        <f t="shared" si="185"/>
        <v>0</v>
      </c>
      <c r="S212" s="4">
        <v>0</v>
      </c>
      <c r="T212" s="4">
        <v>0</v>
      </c>
      <c r="U212" s="4">
        <v>0</v>
      </c>
      <c r="V212" s="4">
        <f t="shared" si="186"/>
        <v>0</v>
      </c>
      <c r="W212" s="5" t="e">
        <f t="shared" ref="W212:W275" si="241">V212/D212*100</f>
        <v>#DIV/0!</v>
      </c>
      <c r="X212" s="4">
        <f t="shared" ref="X212:X275" si="242">V212-D212</f>
        <v>0</v>
      </c>
      <c r="Y212" s="4" t="e">
        <f t="shared" ref="Y212:Y275" si="243">V212/D212*100</f>
        <v>#DIV/0!</v>
      </c>
    </row>
    <row r="213" spans="1:25" s="17" customFormat="1" ht="103.15" customHeight="1" x14ac:dyDescent="0.2">
      <c r="A213" s="31" t="s">
        <v>259</v>
      </c>
      <c r="B213" s="8" t="s">
        <v>239</v>
      </c>
      <c r="C213" s="3" t="s">
        <v>262</v>
      </c>
      <c r="D213" s="4">
        <v>0</v>
      </c>
      <c r="E213" s="4"/>
      <c r="F213" s="4"/>
      <c r="G213" s="4">
        <v>379.63</v>
      </c>
      <c r="H213" s="4">
        <f>E213+F213+G213</f>
        <v>379.63</v>
      </c>
      <c r="I213" s="4"/>
      <c r="J213" s="4"/>
      <c r="K213" s="4"/>
      <c r="L213" s="4">
        <f t="shared" si="240"/>
        <v>0</v>
      </c>
      <c r="M213" s="4">
        <f t="shared" si="194"/>
        <v>379.63</v>
      </c>
      <c r="N213" s="4"/>
      <c r="O213" s="4"/>
      <c r="P213" s="4"/>
      <c r="Q213" s="4">
        <f t="shared" si="184"/>
        <v>0</v>
      </c>
      <c r="R213" s="4">
        <f t="shared" si="185"/>
        <v>379.63</v>
      </c>
      <c r="S213" s="4"/>
      <c r="T213" s="4"/>
      <c r="U213" s="4"/>
      <c r="V213" s="4">
        <f t="shared" si="186"/>
        <v>379.63</v>
      </c>
      <c r="W213" s="5">
        <v>0</v>
      </c>
      <c r="X213" s="4">
        <f t="shared" si="242"/>
        <v>379.63</v>
      </c>
      <c r="Y213" s="4" t="e">
        <f t="shared" si="243"/>
        <v>#DIV/0!</v>
      </c>
    </row>
    <row r="214" spans="1:25" s="17" customFormat="1" ht="102" x14ac:dyDescent="0.2">
      <c r="A214" s="31" t="s">
        <v>259</v>
      </c>
      <c r="B214" s="8" t="s">
        <v>92</v>
      </c>
      <c r="C214" s="3" t="s">
        <v>262</v>
      </c>
      <c r="D214" s="4">
        <v>0</v>
      </c>
      <c r="E214" s="4"/>
      <c r="F214" s="4"/>
      <c r="G214" s="4">
        <v>221.27</v>
      </c>
      <c r="H214" s="4">
        <f>E214+F214+G214</f>
        <v>221.27</v>
      </c>
      <c r="I214" s="4"/>
      <c r="J214" s="4"/>
      <c r="K214" s="4"/>
      <c r="L214" s="4">
        <f t="shared" si="240"/>
        <v>0</v>
      </c>
      <c r="M214" s="4">
        <f t="shared" si="194"/>
        <v>221.27</v>
      </c>
      <c r="N214" s="4">
        <v>0</v>
      </c>
      <c r="O214" s="4">
        <v>0</v>
      </c>
      <c r="P214" s="4">
        <v>0</v>
      </c>
      <c r="Q214" s="4">
        <f t="shared" si="184"/>
        <v>0</v>
      </c>
      <c r="R214" s="4">
        <f t="shared" si="185"/>
        <v>221.27</v>
      </c>
      <c r="S214" s="4"/>
      <c r="T214" s="4"/>
      <c r="U214" s="4"/>
      <c r="V214" s="4">
        <f t="shared" si="186"/>
        <v>221.27</v>
      </c>
      <c r="W214" s="5">
        <v>0</v>
      </c>
      <c r="X214" s="4">
        <f t="shared" si="242"/>
        <v>221.27</v>
      </c>
      <c r="Y214" s="4" t="e">
        <f t="shared" si="243"/>
        <v>#DIV/0!</v>
      </c>
    </row>
    <row r="215" spans="1:25" s="17" customFormat="1" ht="63.75" x14ac:dyDescent="0.2">
      <c r="A215" s="31" t="s">
        <v>555</v>
      </c>
      <c r="B215" s="8" t="s">
        <v>5</v>
      </c>
      <c r="C215" s="3" t="s">
        <v>265</v>
      </c>
      <c r="D215" s="4">
        <f t="shared" ref="D215:P215" si="244">+D216</f>
        <v>5000</v>
      </c>
      <c r="E215" s="4">
        <f t="shared" si="244"/>
        <v>0</v>
      </c>
      <c r="F215" s="4">
        <f t="shared" si="244"/>
        <v>0</v>
      </c>
      <c r="G215" s="4">
        <f t="shared" si="244"/>
        <v>4670.45</v>
      </c>
      <c r="H215" s="4">
        <f t="shared" si="244"/>
        <v>4670.45</v>
      </c>
      <c r="I215" s="4">
        <f t="shared" si="244"/>
        <v>0</v>
      </c>
      <c r="J215" s="4">
        <f t="shared" si="244"/>
        <v>0</v>
      </c>
      <c r="K215" s="4">
        <f t="shared" si="244"/>
        <v>0</v>
      </c>
      <c r="L215" s="4">
        <f t="shared" si="244"/>
        <v>0</v>
      </c>
      <c r="M215" s="4">
        <f t="shared" si="194"/>
        <v>4670.45</v>
      </c>
      <c r="N215" s="4">
        <f t="shared" si="244"/>
        <v>0</v>
      </c>
      <c r="O215" s="4">
        <f t="shared" si="244"/>
        <v>0</v>
      </c>
      <c r="P215" s="4">
        <f t="shared" si="244"/>
        <v>0</v>
      </c>
      <c r="Q215" s="4">
        <f t="shared" si="184"/>
        <v>0</v>
      </c>
      <c r="R215" s="4">
        <f t="shared" si="185"/>
        <v>4670.45</v>
      </c>
      <c r="S215" s="4">
        <f t="shared" ref="S215:U215" si="245">+S216</f>
        <v>0</v>
      </c>
      <c r="T215" s="4">
        <f t="shared" si="245"/>
        <v>0</v>
      </c>
      <c r="U215" s="4">
        <f t="shared" si="245"/>
        <v>0</v>
      </c>
      <c r="V215" s="4">
        <f t="shared" si="186"/>
        <v>4670.45</v>
      </c>
      <c r="W215" s="5">
        <f t="shared" si="241"/>
        <v>93.408999999999992</v>
      </c>
      <c r="X215" s="4">
        <f t="shared" si="242"/>
        <v>-329.55000000000018</v>
      </c>
      <c r="Y215" s="4">
        <f t="shared" si="243"/>
        <v>93.408999999999992</v>
      </c>
    </row>
    <row r="216" spans="1:25" s="17" customFormat="1" ht="66" customHeight="1" x14ac:dyDescent="0.2">
      <c r="A216" s="31" t="s">
        <v>555</v>
      </c>
      <c r="B216" s="8" t="s">
        <v>12</v>
      </c>
      <c r="C216" s="3" t="s">
        <v>265</v>
      </c>
      <c r="D216" s="4">
        <v>5000</v>
      </c>
      <c r="E216" s="4"/>
      <c r="F216" s="4"/>
      <c r="G216" s="4">
        <v>4670.45</v>
      </c>
      <c r="H216" s="4">
        <f>E216+F216+G216</f>
        <v>4670.45</v>
      </c>
      <c r="I216" s="4"/>
      <c r="J216" s="4"/>
      <c r="K216" s="4"/>
      <c r="L216" s="4">
        <f>I216+J216+K216</f>
        <v>0</v>
      </c>
      <c r="M216" s="4">
        <f t="shared" si="194"/>
        <v>4670.45</v>
      </c>
      <c r="N216" s="4"/>
      <c r="O216" s="4"/>
      <c r="P216" s="4"/>
      <c r="Q216" s="4">
        <f t="shared" si="184"/>
        <v>0</v>
      </c>
      <c r="R216" s="4">
        <f t="shared" si="185"/>
        <v>4670.45</v>
      </c>
      <c r="S216" s="4"/>
      <c r="T216" s="4"/>
      <c r="U216" s="4"/>
      <c r="V216" s="4">
        <f t="shared" si="186"/>
        <v>4670.45</v>
      </c>
      <c r="W216" s="5">
        <f t="shared" si="241"/>
        <v>93.408999999999992</v>
      </c>
      <c r="X216" s="4">
        <f t="shared" si="242"/>
        <v>-329.55000000000018</v>
      </c>
      <c r="Y216" s="4">
        <f t="shared" si="243"/>
        <v>93.408999999999992</v>
      </c>
    </row>
    <row r="217" spans="1:25" s="17" customFormat="1" ht="12.75" x14ac:dyDescent="0.2">
      <c r="A217" s="31" t="s">
        <v>266</v>
      </c>
      <c r="B217" s="36" t="s">
        <v>5</v>
      </c>
      <c r="C217" s="70" t="s">
        <v>267</v>
      </c>
      <c r="D217" s="4">
        <f t="shared" ref="D217:P218" si="246">+D218</f>
        <v>501000</v>
      </c>
      <c r="E217" s="4">
        <f t="shared" si="246"/>
        <v>0</v>
      </c>
      <c r="F217" s="4">
        <f t="shared" si="246"/>
        <v>0</v>
      </c>
      <c r="G217" s="4">
        <f t="shared" si="246"/>
        <v>229752.95</v>
      </c>
      <c r="H217" s="4">
        <f t="shared" si="246"/>
        <v>229752.95</v>
      </c>
      <c r="I217" s="4">
        <f t="shared" si="246"/>
        <v>0</v>
      </c>
      <c r="J217" s="4">
        <f t="shared" si="246"/>
        <v>0</v>
      </c>
      <c r="K217" s="4">
        <f t="shared" si="246"/>
        <v>0</v>
      </c>
      <c r="L217" s="4">
        <f t="shared" si="246"/>
        <v>0</v>
      </c>
      <c r="M217" s="4">
        <f t="shared" si="194"/>
        <v>229752.95</v>
      </c>
      <c r="N217" s="4">
        <f t="shared" si="246"/>
        <v>0</v>
      </c>
      <c r="O217" s="4">
        <f t="shared" si="246"/>
        <v>0</v>
      </c>
      <c r="P217" s="4">
        <f t="shared" si="246"/>
        <v>0</v>
      </c>
      <c r="Q217" s="4">
        <f t="shared" si="184"/>
        <v>0</v>
      </c>
      <c r="R217" s="4">
        <f t="shared" si="185"/>
        <v>229752.95</v>
      </c>
      <c r="S217" s="4">
        <f t="shared" ref="S217:U218" si="247">+S218</f>
        <v>0</v>
      </c>
      <c r="T217" s="4">
        <f t="shared" si="247"/>
        <v>0</v>
      </c>
      <c r="U217" s="4">
        <f t="shared" si="247"/>
        <v>0</v>
      </c>
      <c r="V217" s="4">
        <f t="shared" si="186"/>
        <v>229752.95</v>
      </c>
      <c r="W217" s="5">
        <f t="shared" si="241"/>
        <v>45.858872255489025</v>
      </c>
      <c r="X217" s="4">
        <f t="shared" si="242"/>
        <v>-271247.05</v>
      </c>
      <c r="Y217" s="4">
        <f t="shared" si="243"/>
        <v>45.858872255489025</v>
      </c>
    </row>
    <row r="218" spans="1:25" s="17" customFormat="1" ht="25.5" x14ac:dyDescent="0.2">
      <c r="A218" s="31" t="s">
        <v>268</v>
      </c>
      <c r="B218" s="36" t="s">
        <v>5</v>
      </c>
      <c r="C218" s="70" t="s">
        <v>269</v>
      </c>
      <c r="D218" s="4">
        <f t="shared" si="246"/>
        <v>501000</v>
      </c>
      <c r="E218" s="4">
        <f t="shared" si="246"/>
        <v>0</v>
      </c>
      <c r="F218" s="4">
        <f t="shared" si="246"/>
        <v>0</v>
      </c>
      <c r="G218" s="4">
        <f t="shared" si="246"/>
        <v>229752.95</v>
      </c>
      <c r="H218" s="4">
        <f t="shared" si="246"/>
        <v>229752.95</v>
      </c>
      <c r="I218" s="4">
        <f t="shared" si="246"/>
        <v>0</v>
      </c>
      <c r="J218" s="4">
        <f t="shared" si="246"/>
        <v>0</v>
      </c>
      <c r="K218" s="4">
        <f t="shared" si="246"/>
        <v>0</v>
      </c>
      <c r="L218" s="4">
        <f t="shared" si="246"/>
        <v>0</v>
      </c>
      <c r="M218" s="4">
        <f t="shared" si="194"/>
        <v>229752.95</v>
      </c>
      <c r="N218" s="4">
        <f t="shared" si="246"/>
        <v>0</v>
      </c>
      <c r="O218" s="4">
        <f t="shared" si="246"/>
        <v>0</v>
      </c>
      <c r="P218" s="4">
        <f t="shared" si="246"/>
        <v>0</v>
      </c>
      <c r="Q218" s="4">
        <f t="shared" si="184"/>
        <v>0</v>
      </c>
      <c r="R218" s="4">
        <f t="shared" si="185"/>
        <v>229752.95</v>
      </c>
      <c r="S218" s="4">
        <f t="shared" si="247"/>
        <v>0</v>
      </c>
      <c r="T218" s="4">
        <f t="shared" si="247"/>
        <v>0</v>
      </c>
      <c r="U218" s="4">
        <f t="shared" si="247"/>
        <v>0</v>
      </c>
      <c r="V218" s="4">
        <f t="shared" si="186"/>
        <v>229752.95</v>
      </c>
      <c r="W218" s="5">
        <f t="shared" si="241"/>
        <v>45.858872255489025</v>
      </c>
      <c r="X218" s="4">
        <f t="shared" si="242"/>
        <v>-271247.05</v>
      </c>
      <c r="Y218" s="4">
        <f t="shared" si="243"/>
        <v>45.858872255489025</v>
      </c>
    </row>
    <row r="219" spans="1:25" s="17" customFormat="1" ht="51" x14ac:dyDescent="0.2">
      <c r="A219" s="31" t="s">
        <v>270</v>
      </c>
      <c r="B219" s="36" t="s">
        <v>92</v>
      </c>
      <c r="C219" s="70" t="s">
        <v>271</v>
      </c>
      <c r="D219" s="4">
        <v>501000</v>
      </c>
      <c r="E219" s="4"/>
      <c r="F219" s="4"/>
      <c r="G219" s="4">
        <v>229752.95</v>
      </c>
      <c r="H219" s="4">
        <f>E219+F219+G219</f>
        <v>229752.95</v>
      </c>
      <c r="I219" s="4"/>
      <c r="J219" s="4"/>
      <c r="K219" s="4"/>
      <c r="L219" s="4">
        <f>I219+J219+K219</f>
        <v>0</v>
      </c>
      <c r="M219" s="4">
        <f t="shared" si="194"/>
        <v>229752.95</v>
      </c>
      <c r="N219" s="4"/>
      <c r="O219" s="4"/>
      <c r="P219" s="4"/>
      <c r="Q219" s="4">
        <f t="shared" si="184"/>
        <v>0</v>
      </c>
      <c r="R219" s="4">
        <f t="shared" si="185"/>
        <v>229752.95</v>
      </c>
      <c r="S219" s="4"/>
      <c r="T219" s="4"/>
      <c r="U219" s="4"/>
      <c r="V219" s="4">
        <f t="shared" si="186"/>
        <v>229752.95</v>
      </c>
      <c r="W219" s="5">
        <f t="shared" si="241"/>
        <v>45.858872255489025</v>
      </c>
      <c r="X219" s="4">
        <f t="shared" si="242"/>
        <v>-271247.05</v>
      </c>
      <c r="Y219" s="4">
        <f t="shared" si="243"/>
        <v>45.858872255489025</v>
      </c>
    </row>
    <row r="220" spans="1:25" s="17" customFormat="1" ht="15.6" customHeight="1" x14ac:dyDescent="0.2">
      <c r="A220" s="21" t="s">
        <v>272</v>
      </c>
      <c r="B220" s="8" t="s">
        <v>5</v>
      </c>
      <c r="C220" s="3" t="s">
        <v>273</v>
      </c>
      <c r="D220" s="4">
        <f t="shared" ref="D220:L220" si="248">+D226+D221</f>
        <v>390537</v>
      </c>
      <c r="E220" s="4">
        <f t="shared" si="248"/>
        <v>0</v>
      </c>
      <c r="F220" s="4">
        <f t="shared" si="248"/>
        <v>0</v>
      </c>
      <c r="G220" s="4">
        <f t="shared" si="248"/>
        <v>216513.17</v>
      </c>
      <c r="H220" s="4">
        <f t="shared" si="248"/>
        <v>216513.17</v>
      </c>
      <c r="I220" s="4">
        <f t="shared" si="248"/>
        <v>0</v>
      </c>
      <c r="J220" s="4">
        <f t="shared" si="248"/>
        <v>0</v>
      </c>
      <c r="K220" s="4">
        <f t="shared" si="248"/>
        <v>0</v>
      </c>
      <c r="L220" s="4">
        <f t="shared" si="248"/>
        <v>0</v>
      </c>
      <c r="M220" s="4">
        <f t="shared" si="194"/>
        <v>216513.17</v>
      </c>
      <c r="N220" s="4">
        <f t="shared" ref="N220:P220" si="249">+N226+N221</f>
        <v>0</v>
      </c>
      <c r="O220" s="4">
        <f t="shared" si="249"/>
        <v>0</v>
      </c>
      <c r="P220" s="4">
        <f t="shared" si="249"/>
        <v>0</v>
      </c>
      <c r="Q220" s="4">
        <f t="shared" si="184"/>
        <v>0</v>
      </c>
      <c r="R220" s="4">
        <f t="shared" si="185"/>
        <v>216513.17</v>
      </c>
      <c r="S220" s="4">
        <f t="shared" ref="S220:U220" si="250">+S226+S221</f>
        <v>0</v>
      </c>
      <c r="T220" s="4">
        <f t="shared" si="250"/>
        <v>0</v>
      </c>
      <c r="U220" s="4">
        <f t="shared" si="250"/>
        <v>0</v>
      </c>
      <c r="V220" s="4">
        <f t="shared" si="186"/>
        <v>216513.17</v>
      </c>
      <c r="W220" s="5">
        <f t="shared" si="241"/>
        <v>55.439861011888759</v>
      </c>
      <c r="X220" s="4">
        <f t="shared" si="242"/>
        <v>-174023.83</v>
      </c>
      <c r="Y220" s="4">
        <f t="shared" si="243"/>
        <v>55.439861011888759</v>
      </c>
    </row>
    <row r="221" spans="1:25" s="17" customFormat="1" ht="15.6" customHeight="1" x14ac:dyDescent="0.2">
      <c r="A221" s="1" t="s">
        <v>400</v>
      </c>
      <c r="B221" s="8" t="s">
        <v>5</v>
      </c>
      <c r="C221" s="3" t="s">
        <v>402</v>
      </c>
      <c r="D221" s="4">
        <f t="shared" ref="D221:I221" si="251">D222+D225+D223+D224</f>
        <v>0</v>
      </c>
      <c r="E221" s="4">
        <f t="shared" si="251"/>
        <v>0</v>
      </c>
      <c r="F221" s="4">
        <f t="shared" si="251"/>
        <v>0</v>
      </c>
      <c r="G221" s="4">
        <f t="shared" si="251"/>
        <v>76103.5</v>
      </c>
      <c r="H221" s="4">
        <f t="shared" si="251"/>
        <v>76103.5</v>
      </c>
      <c r="I221" s="4">
        <f t="shared" si="251"/>
        <v>0</v>
      </c>
      <c r="J221" s="4">
        <f>J222+J225+J223+J224</f>
        <v>0</v>
      </c>
      <c r="K221" s="4">
        <f t="shared" ref="K221:P221" si="252">K222+K225+K223+K224</f>
        <v>0</v>
      </c>
      <c r="L221" s="4">
        <f t="shared" si="252"/>
        <v>0</v>
      </c>
      <c r="M221" s="4">
        <f t="shared" si="252"/>
        <v>76103.5</v>
      </c>
      <c r="N221" s="4">
        <f>N222+N225+N223+N224</f>
        <v>0</v>
      </c>
      <c r="O221" s="4">
        <f t="shared" si="252"/>
        <v>0</v>
      </c>
      <c r="P221" s="4">
        <f t="shared" si="252"/>
        <v>0</v>
      </c>
      <c r="Q221" s="4">
        <f t="shared" ref="Q221:Q288" si="253">N221+O221+P221</f>
        <v>0</v>
      </c>
      <c r="R221" s="4">
        <f t="shared" ref="R221:R288" si="254">H221+L221+Q221</f>
        <v>76103.5</v>
      </c>
      <c r="S221" s="4">
        <f>S222+S225+S223+S224</f>
        <v>0</v>
      </c>
      <c r="T221" s="4">
        <f t="shared" ref="T221:U221" si="255">T222+T225+T223+T224</f>
        <v>0</v>
      </c>
      <c r="U221" s="4">
        <f t="shared" si="255"/>
        <v>0</v>
      </c>
      <c r="V221" s="4">
        <f t="shared" ref="V221:V288" si="256">H221+L221+Q221+S221+T221+U221</f>
        <v>76103.5</v>
      </c>
      <c r="W221" s="5">
        <v>0</v>
      </c>
      <c r="X221" s="4">
        <f t="shared" si="242"/>
        <v>76103.5</v>
      </c>
      <c r="Y221" s="4">
        <v>0</v>
      </c>
    </row>
    <row r="222" spans="1:25" s="17" customFormat="1" ht="28.9" customHeight="1" x14ac:dyDescent="0.2">
      <c r="A222" s="1" t="s">
        <v>401</v>
      </c>
      <c r="B222" s="8" t="s">
        <v>87</v>
      </c>
      <c r="C222" s="3" t="s">
        <v>366</v>
      </c>
      <c r="D222" s="4">
        <v>0</v>
      </c>
      <c r="E222" s="4"/>
      <c r="F222" s="4"/>
      <c r="G222" s="4">
        <v>-4500</v>
      </c>
      <c r="H222" s="4">
        <f>E222+F222+G222</f>
        <v>-4500</v>
      </c>
      <c r="I222" s="4"/>
      <c r="J222" s="4"/>
      <c r="K222" s="4"/>
      <c r="L222" s="4">
        <f>I222+J222+K222</f>
        <v>0</v>
      </c>
      <c r="M222" s="4">
        <f t="shared" si="194"/>
        <v>-4500</v>
      </c>
      <c r="N222" s="4"/>
      <c r="O222" s="4"/>
      <c r="P222" s="4"/>
      <c r="Q222" s="4">
        <f t="shared" si="253"/>
        <v>0</v>
      </c>
      <c r="R222" s="4">
        <f t="shared" si="254"/>
        <v>-4500</v>
      </c>
      <c r="S222" s="4"/>
      <c r="T222" s="4"/>
      <c r="U222" s="4"/>
      <c r="V222" s="4">
        <f t="shared" si="256"/>
        <v>-4500</v>
      </c>
      <c r="W222" s="5">
        <v>0</v>
      </c>
      <c r="X222" s="4">
        <f>V222-D222</f>
        <v>-4500</v>
      </c>
      <c r="Y222" s="4">
        <v>0</v>
      </c>
    </row>
    <row r="223" spans="1:25" s="17" customFormat="1" ht="25.5" hidden="1" x14ac:dyDescent="0.2">
      <c r="A223" s="1" t="s">
        <v>401</v>
      </c>
      <c r="B223" s="8" t="s">
        <v>289</v>
      </c>
      <c r="C223" s="3" t="s">
        <v>366</v>
      </c>
      <c r="D223" s="4"/>
      <c r="E223" s="4"/>
      <c r="F223" s="4"/>
      <c r="G223" s="4"/>
      <c r="H223" s="4">
        <f>E223+F223+G223</f>
        <v>0</v>
      </c>
      <c r="I223" s="4"/>
      <c r="J223" s="4"/>
      <c r="K223" s="4"/>
      <c r="L223" s="4">
        <f t="shared" ref="L223:L225" si="257">I223+J223+K223</f>
        <v>0</v>
      </c>
      <c r="M223" s="4">
        <f t="shared" si="194"/>
        <v>0</v>
      </c>
      <c r="N223" s="4"/>
      <c r="O223" s="4"/>
      <c r="P223" s="4">
        <v>0</v>
      </c>
      <c r="Q223" s="4">
        <f t="shared" si="253"/>
        <v>0</v>
      </c>
      <c r="R223" s="4">
        <f t="shared" si="254"/>
        <v>0</v>
      </c>
      <c r="S223" s="4"/>
      <c r="T223" s="4"/>
      <c r="U223" s="4"/>
      <c r="V223" s="4">
        <f t="shared" si="256"/>
        <v>0</v>
      </c>
      <c r="W223" s="5"/>
      <c r="X223" s="4">
        <f t="shared" si="242"/>
        <v>0</v>
      </c>
      <c r="Y223" s="4" t="e">
        <f t="shared" si="243"/>
        <v>#DIV/0!</v>
      </c>
    </row>
    <row r="224" spans="1:25" s="17" customFormat="1" ht="25.5" hidden="1" x14ac:dyDescent="0.2">
      <c r="A224" s="1" t="s">
        <v>401</v>
      </c>
      <c r="B224" s="8" t="s">
        <v>239</v>
      </c>
      <c r="C224" s="3" t="s">
        <v>366</v>
      </c>
      <c r="D224" s="4"/>
      <c r="E224" s="4"/>
      <c r="F224" s="4"/>
      <c r="G224" s="4"/>
      <c r="H224" s="4">
        <f>E224+F224+G224</f>
        <v>0</v>
      </c>
      <c r="I224" s="4"/>
      <c r="J224" s="4"/>
      <c r="K224" s="4"/>
      <c r="L224" s="4">
        <f t="shared" si="257"/>
        <v>0</v>
      </c>
      <c r="M224" s="4">
        <f t="shared" si="194"/>
        <v>0</v>
      </c>
      <c r="N224" s="4"/>
      <c r="O224" s="4"/>
      <c r="P224" s="4">
        <v>0</v>
      </c>
      <c r="Q224" s="4">
        <f t="shared" si="253"/>
        <v>0</v>
      </c>
      <c r="R224" s="4">
        <f t="shared" si="254"/>
        <v>0</v>
      </c>
      <c r="S224" s="4"/>
      <c r="T224" s="4">
        <v>0</v>
      </c>
      <c r="U224" s="4">
        <v>0</v>
      </c>
      <c r="V224" s="4">
        <f t="shared" si="256"/>
        <v>0</v>
      </c>
      <c r="W224" s="5"/>
      <c r="X224" s="4">
        <f t="shared" si="242"/>
        <v>0</v>
      </c>
      <c r="Y224" s="4">
        <v>0</v>
      </c>
    </row>
    <row r="225" spans="1:25" s="17" customFormat="1" ht="28.9" customHeight="1" x14ac:dyDescent="0.2">
      <c r="A225" s="1" t="s">
        <v>401</v>
      </c>
      <c r="B225" s="8" t="s">
        <v>92</v>
      </c>
      <c r="C225" s="3" t="s">
        <v>366</v>
      </c>
      <c r="D225" s="4">
        <v>0</v>
      </c>
      <c r="E225" s="4"/>
      <c r="F225" s="4"/>
      <c r="G225" s="4">
        <v>80603.5</v>
      </c>
      <c r="H225" s="4">
        <f>E225+F225+G225</f>
        <v>80603.5</v>
      </c>
      <c r="I225" s="4"/>
      <c r="J225" s="4"/>
      <c r="K225" s="4"/>
      <c r="L225" s="4">
        <f t="shared" si="257"/>
        <v>0</v>
      </c>
      <c r="M225" s="4">
        <f t="shared" si="194"/>
        <v>80603.5</v>
      </c>
      <c r="N225" s="4"/>
      <c r="O225" s="4"/>
      <c r="P225" s="4"/>
      <c r="Q225" s="4">
        <f t="shared" si="253"/>
        <v>0</v>
      </c>
      <c r="R225" s="4">
        <f t="shared" si="254"/>
        <v>80603.5</v>
      </c>
      <c r="S225" s="4"/>
      <c r="T225" s="4"/>
      <c r="U225" s="4"/>
      <c r="V225" s="4">
        <f t="shared" si="256"/>
        <v>80603.5</v>
      </c>
      <c r="W225" s="5">
        <v>0</v>
      </c>
      <c r="X225" s="4">
        <f t="shared" si="242"/>
        <v>80603.5</v>
      </c>
      <c r="Y225" s="4">
        <v>0</v>
      </c>
    </row>
    <row r="226" spans="1:25" s="17" customFormat="1" ht="16.899999999999999" customHeight="1" x14ac:dyDescent="0.2">
      <c r="A226" s="21" t="s">
        <v>274</v>
      </c>
      <c r="B226" s="8" t="s">
        <v>5</v>
      </c>
      <c r="C226" s="3" t="s">
        <v>275</v>
      </c>
      <c r="D226" s="4">
        <f t="shared" ref="D226:P227" si="258">+D227</f>
        <v>390537</v>
      </c>
      <c r="E226" s="4">
        <f t="shared" si="258"/>
        <v>0</v>
      </c>
      <c r="F226" s="4">
        <f t="shared" si="258"/>
        <v>0</v>
      </c>
      <c r="G226" s="4">
        <f t="shared" si="258"/>
        <v>140409.67000000001</v>
      </c>
      <c r="H226" s="4">
        <f t="shared" si="258"/>
        <v>140409.67000000001</v>
      </c>
      <c r="I226" s="4">
        <f t="shared" si="258"/>
        <v>0</v>
      </c>
      <c r="J226" s="4">
        <f t="shared" si="258"/>
        <v>0</v>
      </c>
      <c r="K226" s="4">
        <f t="shared" si="258"/>
        <v>0</v>
      </c>
      <c r="L226" s="4">
        <f t="shared" si="258"/>
        <v>0</v>
      </c>
      <c r="M226" s="4">
        <f t="shared" si="194"/>
        <v>140409.67000000001</v>
      </c>
      <c r="N226" s="4">
        <f t="shared" si="258"/>
        <v>0</v>
      </c>
      <c r="O226" s="4">
        <f t="shared" si="258"/>
        <v>0</v>
      </c>
      <c r="P226" s="4">
        <f t="shared" si="258"/>
        <v>0</v>
      </c>
      <c r="Q226" s="4">
        <f t="shared" si="253"/>
        <v>0</v>
      </c>
      <c r="R226" s="4">
        <f t="shared" si="254"/>
        <v>140409.67000000001</v>
      </c>
      <c r="S226" s="4">
        <f t="shared" ref="S226:U227" si="259">+S227</f>
        <v>0</v>
      </c>
      <c r="T226" s="4">
        <f t="shared" si="259"/>
        <v>0</v>
      </c>
      <c r="U226" s="4">
        <f t="shared" si="259"/>
        <v>0</v>
      </c>
      <c r="V226" s="4">
        <f t="shared" si="256"/>
        <v>140409.67000000001</v>
      </c>
      <c r="W226" s="5">
        <f t="shared" si="241"/>
        <v>35.952975006209407</v>
      </c>
      <c r="X226" s="4">
        <f t="shared" si="242"/>
        <v>-250127.33</v>
      </c>
      <c r="Y226" s="4">
        <f t="shared" si="243"/>
        <v>35.952975006209407</v>
      </c>
    </row>
    <row r="227" spans="1:25" s="17" customFormat="1" ht="14.45" customHeight="1" x14ac:dyDescent="0.2">
      <c r="A227" s="21" t="s">
        <v>276</v>
      </c>
      <c r="B227" s="8" t="s">
        <v>5</v>
      </c>
      <c r="C227" s="3" t="s">
        <v>277</v>
      </c>
      <c r="D227" s="4">
        <f t="shared" si="258"/>
        <v>390537</v>
      </c>
      <c r="E227" s="4">
        <f t="shared" si="258"/>
        <v>0</v>
      </c>
      <c r="F227" s="4">
        <f t="shared" si="258"/>
        <v>0</v>
      </c>
      <c r="G227" s="4">
        <f t="shared" si="258"/>
        <v>140409.67000000001</v>
      </c>
      <c r="H227" s="4">
        <f t="shared" si="258"/>
        <v>140409.67000000001</v>
      </c>
      <c r="I227" s="4">
        <f t="shared" si="258"/>
        <v>0</v>
      </c>
      <c r="J227" s="4">
        <f t="shared" si="258"/>
        <v>0</v>
      </c>
      <c r="K227" s="4">
        <f t="shared" si="258"/>
        <v>0</v>
      </c>
      <c r="L227" s="4">
        <f t="shared" si="258"/>
        <v>0</v>
      </c>
      <c r="M227" s="4">
        <f t="shared" si="194"/>
        <v>140409.67000000001</v>
      </c>
      <c r="N227" s="4">
        <f t="shared" si="258"/>
        <v>0</v>
      </c>
      <c r="O227" s="4">
        <f t="shared" si="258"/>
        <v>0</v>
      </c>
      <c r="P227" s="4">
        <f t="shared" si="258"/>
        <v>0</v>
      </c>
      <c r="Q227" s="4">
        <f t="shared" si="253"/>
        <v>0</v>
      </c>
      <c r="R227" s="4">
        <f t="shared" si="254"/>
        <v>140409.67000000001</v>
      </c>
      <c r="S227" s="4">
        <f t="shared" si="259"/>
        <v>0</v>
      </c>
      <c r="T227" s="4">
        <f t="shared" si="259"/>
        <v>0</v>
      </c>
      <c r="U227" s="4">
        <f t="shared" si="259"/>
        <v>0</v>
      </c>
      <c r="V227" s="4">
        <f t="shared" si="256"/>
        <v>140409.67000000001</v>
      </c>
      <c r="W227" s="5">
        <f t="shared" si="241"/>
        <v>35.952975006209407</v>
      </c>
      <c r="X227" s="4">
        <f t="shared" si="242"/>
        <v>-250127.33</v>
      </c>
      <c r="Y227" s="4">
        <f t="shared" si="243"/>
        <v>35.952975006209407</v>
      </c>
    </row>
    <row r="228" spans="1:25" s="17" customFormat="1" ht="28.15" customHeight="1" x14ac:dyDescent="0.2">
      <c r="A228" s="7" t="s">
        <v>278</v>
      </c>
      <c r="B228" s="8" t="s">
        <v>87</v>
      </c>
      <c r="C228" s="3" t="s">
        <v>279</v>
      </c>
      <c r="D228" s="4">
        <v>390537</v>
      </c>
      <c r="E228" s="4"/>
      <c r="F228" s="4"/>
      <c r="G228" s="4">
        <v>140409.67000000001</v>
      </c>
      <c r="H228" s="4">
        <f>E228+F228+G228</f>
        <v>140409.67000000001</v>
      </c>
      <c r="I228" s="4"/>
      <c r="J228" s="4"/>
      <c r="K228" s="4"/>
      <c r="L228" s="4">
        <f>I228+J228+K228</f>
        <v>0</v>
      </c>
      <c r="M228" s="4">
        <f t="shared" si="194"/>
        <v>140409.67000000001</v>
      </c>
      <c r="N228" s="4"/>
      <c r="O228" s="4"/>
      <c r="P228" s="4"/>
      <c r="Q228" s="4">
        <f t="shared" si="253"/>
        <v>0</v>
      </c>
      <c r="R228" s="4">
        <f t="shared" si="254"/>
        <v>140409.67000000001</v>
      </c>
      <c r="S228" s="4">
        <v>0</v>
      </c>
      <c r="T228" s="4">
        <v>0</v>
      </c>
      <c r="U228" s="4">
        <v>0</v>
      </c>
      <c r="V228" s="4">
        <f t="shared" si="256"/>
        <v>140409.67000000001</v>
      </c>
      <c r="W228" s="5">
        <f t="shared" si="241"/>
        <v>35.952975006209407</v>
      </c>
      <c r="X228" s="4">
        <f t="shared" si="242"/>
        <v>-250127.33</v>
      </c>
      <c r="Y228" s="4">
        <f t="shared" si="243"/>
        <v>35.952975006209407</v>
      </c>
    </row>
    <row r="229" spans="1:25" s="17" customFormat="1" ht="12.75" x14ac:dyDescent="0.2">
      <c r="A229" s="7" t="s">
        <v>280</v>
      </c>
      <c r="B229" s="8" t="s">
        <v>5</v>
      </c>
      <c r="C229" s="3" t="s">
        <v>281</v>
      </c>
      <c r="D229" s="4">
        <f t="shared" ref="D229:P229" si="260">+D230+D305+D312+D303</f>
        <v>2333019505.02</v>
      </c>
      <c r="E229" s="4">
        <f t="shared" si="260"/>
        <v>0</v>
      </c>
      <c r="F229" s="4">
        <f t="shared" si="260"/>
        <v>0</v>
      </c>
      <c r="G229" s="4">
        <f t="shared" si="260"/>
        <v>557754219.93999994</v>
      </c>
      <c r="H229" s="4">
        <f t="shared" si="260"/>
        <v>557754219.93999994</v>
      </c>
      <c r="I229" s="4">
        <f t="shared" si="260"/>
        <v>0</v>
      </c>
      <c r="J229" s="4">
        <f t="shared" si="260"/>
        <v>0</v>
      </c>
      <c r="K229" s="4">
        <f t="shared" si="260"/>
        <v>0</v>
      </c>
      <c r="L229" s="4">
        <f t="shared" si="260"/>
        <v>0</v>
      </c>
      <c r="M229" s="4">
        <f t="shared" si="260"/>
        <v>557754219.93999994</v>
      </c>
      <c r="N229" s="4">
        <f t="shared" si="260"/>
        <v>0</v>
      </c>
      <c r="O229" s="4">
        <f t="shared" si="260"/>
        <v>0</v>
      </c>
      <c r="P229" s="4">
        <f t="shared" si="260"/>
        <v>0</v>
      </c>
      <c r="Q229" s="4">
        <f t="shared" si="253"/>
        <v>0</v>
      </c>
      <c r="R229" s="4">
        <f t="shared" si="254"/>
        <v>557754219.93999994</v>
      </c>
      <c r="S229" s="4">
        <f t="shared" ref="S229:U229" si="261">+S230+S305+S312+S303</f>
        <v>0</v>
      </c>
      <c r="T229" s="4">
        <f t="shared" si="261"/>
        <v>0</v>
      </c>
      <c r="U229" s="4">
        <f t="shared" si="261"/>
        <v>0</v>
      </c>
      <c r="V229" s="4">
        <f t="shared" si="256"/>
        <v>557754219.93999994</v>
      </c>
      <c r="W229" s="5">
        <f t="shared" si="241"/>
        <v>23.906967718866909</v>
      </c>
      <c r="X229" s="4">
        <f t="shared" si="242"/>
        <v>-1775265285.0799999</v>
      </c>
      <c r="Y229" s="5">
        <f t="shared" si="243"/>
        <v>23.906967718866909</v>
      </c>
    </row>
    <row r="230" spans="1:25" s="17" customFormat="1" ht="25.5" x14ac:dyDescent="0.2">
      <c r="A230" s="38" t="s">
        <v>282</v>
      </c>
      <c r="B230" s="8" t="s">
        <v>5</v>
      </c>
      <c r="C230" s="3" t="s">
        <v>283</v>
      </c>
      <c r="D230" s="4">
        <f t="shared" ref="D230:P230" si="262">+D270+D231+D236+D295</f>
        <v>2333493356.9000001</v>
      </c>
      <c r="E230" s="4">
        <f t="shared" si="262"/>
        <v>0</v>
      </c>
      <c r="F230" s="4">
        <f t="shared" si="262"/>
        <v>0</v>
      </c>
      <c r="G230" s="4">
        <f t="shared" si="262"/>
        <v>558220247.55999994</v>
      </c>
      <c r="H230" s="4">
        <f t="shared" si="262"/>
        <v>558220247.55999994</v>
      </c>
      <c r="I230" s="4">
        <f t="shared" si="262"/>
        <v>0</v>
      </c>
      <c r="J230" s="4">
        <f t="shared" si="262"/>
        <v>0</v>
      </c>
      <c r="K230" s="4">
        <f t="shared" si="262"/>
        <v>0</v>
      </c>
      <c r="L230" s="4">
        <f t="shared" si="262"/>
        <v>0</v>
      </c>
      <c r="M230" s="4">
        <f t="shared" si="262"/>
        <v>558220247.55999994</v>
      </c>
      <c r="N230" s="4">
        <f t="shared" si="262"/>
        <v>0</v>
      </c>
      <c r="O230" s="4">
        <f t="shared" si="262"/>
        <v>0</v>
      </c>
      <c r="P230" s="4">
        <f t="shared" si="262"/>
        <v>0</v>
      </c>
      <c r="Q230" s="4">
        <f t="shared" si="253"/>
        <v>0</v>
      </c>
      <c r="R230" s="4">
        <f t="shared" si="254"/>
        <v>558220247.55999994</v>
      </c>
      <c r="S230" s="4">
        <f t="shared" ref="S230:U230" si="263">+S270+S231+S236+S295</f>
        <v>0</v>
      </c>
      <c r="T230" s="4">
        <f t="shared" si="263"/>
        <v>0</v>
      </c>
      <c r="U230" s="4">
        <f t="shared" si="263"/>
        <v>0</v>
      </c>
      <c r="V230" s="4">
        <f t="shared" si="256"/>
        <v>558220247.55999994</v>
      </c>
      <c r="W230" s="5">
        <f t="shared" si="241"/>
        <v>23.922084282321869</v>
      </c>
      <c r="X230" s="4">
        <f t="shared" si="242"/>
        <v>-1775273109.3400002</v>
      </c>
      <c r="Y230" s="5">
        <f t="shared" si="243"/>
        <v>23.922084282321869</v>
      </c>
    </row>
    <row r="231" spans="1:25" s="17" customFormat="1" ht="12.75" x14ac:dyDescent="0.2">
      <c r="A231" s="38" t="s">
        <v>284</v>
      </c>
      <c r="B231" s="8" t="s">
        <v>5</v>
      </c>
      <c r="C231" s="3" t="s">
        <v>285</v>
      </c>
      <c r="D231" s="4">
        <f>+D232+D234</f>
        <v>99630000</v>
      </c>
      <c r="E231" s="4">
        <f>+E232+E234</f>
        <v>0</v>
      </c>
      <c r="F231" s="4">
        <f t="shared" ref="F231:P231" si="264">+F232+F234</f>
        <v>0</v>
      </c>
      <c r="G231" s="4">
        <f t="shared" si="264"/>
        <v>33210000</v>
      </c>
      <c r="H231" s="4">
        <f t="shared" si="264"/>
        <v>33210000</v>
      </c>
      <c r="I231" s="4">
        <f t="shared" si="264"/>
        <v>0</v>
      </c>
      <c r="J231" s="4">
        <f t="shared" si="264"/>
        <v>0</v>
      </c>
      <c r="K231" s="4">
        <f t="shared" si="264"/>
        <v>0</v>
      </c>
      <c r="L231" s="4">
        <f t="shared" si="264"/>
        <v>0</v>
      </c>
      <c r="M231" s="4">
        <f t="shared" si="264"/>
        <v>33210000</v>
      </c>
      <c r="N231" s="4">
        <f t="shared" si="264"/>
        <v>0</v>
      </c>
      <c r="O231" s="4">
        <f t="shared" si="264"/>
        <v>0</v>
      </c>
      <c r="P231" s="4">
        <f t="shared" si="264"/>
        <v>0</v>
      </c>
      <c r="Q231" s="4">
        <f t="shared" si="253"/>
        <v>0</v>
      </c>
      <c r="R231" s="4">
        <f t="shared" si="254"/>
        <v>33210000</v>
      </c>
      <c r="S231" s="4">
        <f t="shared" ref="S231:U231" si="265">+S232+S234</f>
        <v>0</v>
      </c>
      <c r="T231" s="4">
        <f t="shared" si="265"/>
        <v>0</v>
      </c>
      <c r="U231" s="4">
        <f t="shared" si="265"/>
        <v>0</v>
      </c>
      <c r="V231" s="4">
        <f t="shared" si="256"/>
        <v>33210000</v>
      </c>
      <c r="W231" s="5">
        <f t="shared" si="241"/>
        <v>33.333333333333329</v>
      </c>
      <c r="X231" s="4">
        <f t="shared" si="242"/>
        <v>-66420000</v>
      </c>
      <c r="Y231" s="5">
        <f t="shared" si="243"/>
        <v>33.333333333333329</v>
      </c>
    </row>
    <row r="232" spans="1:25" s="17" customFormat="1" ht="12.75" x14ac:dyDescent="0.2">
      <c r="A232" s="39" t="s">
        <v>286</v>
      </c>
      <c r="B232" s="8" t="s">
        <v>5</v>
      </c>
      <c r="C232" s="22" t="s">
        <v>287</v>
      </c>
      <c r="D232" s="4">
        <f>+D233</f>
        <v>99630000</v>
      </c>
      <c r="E232" s="4">
        <f>+E233</f>
        <v>0</v>
      </c>
      <c r="F232" s="4">
        <f t="shared" ref="F232:P234" si="266">+F233</f>
        <v>0</v>
      </c>
      <c r="G232" s="4">
        <f t="shared" si="266"/>
        <v>33210000</v>
      </c>
      <c r="H232" s="4">
        <f t="shared" si="266"/>
        <v>33210000</v>
      </c>
      <c r="I232" s="4">
        <f t="shared" si="266"/>
        <v>0</v>
      </c>
      <c r="J232" s="4">
        <f t="shared" si="266"/>
        <v>0</v>
      </c>
      <c r="K232" s="4">
        <f t="shared" si="266"/>
        <v>0</v>
      </c>
      <c r="L232" s="4">
        <f t="shared" si="266"/>
        <v>0</v>
      </c>
      <c r="M232" s="4">
        <f t="shared" si="194"/>
        <v>33210000</v>
      </c>
      <c r="N232" s="4">
        <f t="shared" si="266"/>
        <v>0</v>
      </c>
      <c r="O232" s="4">
        <f t="shared" si="266"/>
        <v>0</v>
      </c>
      <c r="P232" s="4">
        <f t="shared" si="266"/>
        <v>0</v>
      </c>
      <c r="Q232" s="4">
        <f t="shared" si="253"/>
        <v>0</v>
      </c>
      <c r="R232" s="4">
        <f t="shared" si="254"/>
        <v>33210000</v>
      </c>
      <c r="S232" s="4">
        <f t="shared" ref="S232:U234" si="267">+S233</f>
        <v>0</v>
      </c>
      <c r="T232" s="4">
        <f t="shared" si="267"/>
        <v>0</v>
      </c>
      <c r="U232" s="4">
        <f t="shared" si="267"/>
        <v>0</v>
      </c>
      <c r="V232" s="4">
        <f t="shared" si="256"/>
        <v>33210000</v>
      </c>
      <c r="W232" s="5">
        <f t="shared" si="241"/>
        <v>33.333333333333329</v>
      </c>
      <c r="X232" s="4">
        <f t="shared" si="242"/>
        <v>-66420000</v>
      </c>
      <c r="Y232" s="5">
        <f t="shared" si="243"/>
        <v>33.333333333333329</v>
      </c>
    </row>
    <row r="233" spans="1:25" s="17" customFormat="1" ht="27.6" customHeight="1" x14ac:dyDescent="0.2">
      <c r="A233" s="39" t="s">
        <v>288</v>
      </c>
      <c r="B233" s="8" t="s">
        <v>289</v>
      </c>
      <c r="C233" s="3" t="s">
        <v>290</v>
      </c>
      <c r="D233" s="4">
        <v>99630000</v>
      </c>
      <c r="E233" s="4"/>
      <c r="F233" s="4"/>
      <c r="G233" s="4">
        <v>33210000</v>
      </c>
      <c r="H233" s="4">
        <f>E233+F233+G233</f>
        <v>33210000</v>
      </c>
      <c r="I233" s="4"/>
      <c r="J233" s="4"/>
      <c r="K233" s="4"/>
      <c r="L233" s="4">
        <f>I233+J233+K233</f>
        <v>0</v>
      </c>
      <c r="M233" s="4">
        <f t="shared" si="194"/>
        <v>33210000</v>
      </c>
      <c r="N233" s="4"/>
      <c r="O233" s="4"/>
      <c r="P233" s="4"/>
      <c r="Q233" s="4">
        <f t="shared" si="253"/>
        <v>0</v>
      </c>
      <c r="R233" s="4">
        <f t="shared" si="254"/>
        <v>33210000</v>
      </c>
      <c r="S233" s="4">
        <v>0</v>
      </c>
      <c r="T233" s="4">
        <v>0</v>
      </c>
      <c r="U233" s="4">
        <v>0</v>
      </c>
      <c r="V233" s="4">
        <f t="shared" si="256"/>
        <v>33210000</v>
      </c>
      <c r="W233" s="5">
        <f t="shared" si="241"/>
        <v>33.333333333333329</v>
      </c>
      <c r="X233" s="4">
        <f t="shared" si="242"/>
        <v>-66420000</v>
      </c>
      <c r="Y233" s="5">
        <f t="shared" si="243"/>
        <v>33.333333333333329</v>
      </c>
    </row>
    <row r="234" spans="1:25" s="17" customFormat="1" ht="25.5" hidden="1" x14ac:dyDescent="0.2">
      <c r="A234" s="39" t="s">
        <v>444</v>
      </c>
      <c r="B234" s="8" t="s">
        <v>5</v>
      </c>
      <c r="C234" s="22" t="s">
        <v>510</v>
      </c>
      <c r="D234" s="4">
        <f t="shared" ref="D234:E234" si="268">+D235</f>
        <v>0</v>
      </c>
      <c r="E234" s="4">
        <f t="shared" si="268"/>
        <v>0</v>
      </c>
      <c r="F234" s="4">
        <f t="shared" si="266"/>
        <v>0</v>
      </c>
      <c r="G234" s="4">
        <f t="shared" si="266"/>
        <v>0</v>
      </c>
      <c r="H234" s="4">
        <f t="shared" si="266"/>
        <v>0</v>
      </c>
      <c r="I234" s="4">
        <f t="shared" si="266"/>
        <v>0</v>
      </c>
      <c r="J234" s="4">
        <f t="shared" si="266"/>
        <v>0</v>
      </c>
      <c r="K234" s="4">
        <f t="shared" si="266"/>
        <v>0</v>
      </c>
      <c r="L234" s="4">
        <f t="shared" si="266"/>
        <v>0</v>
      </c>
      <c r="M234" s="4">
        <f t="shared" si="194"/>
        <v>0</v>
      </c>
      <c r="N234" s="4">
        <f t="shared" si="266"/>
        <v>0</v>
      </c>
      <c r="O234" s="4">
        <f t="shared" si="266"/>
        <v>0</v>
      </c>
      <c r="P234" s="4">
        <f t="shared" si="266"/>
        <v>0</v>
      </c>
      <c r="Q234" s="4">
        <f t="shared" si="253"/>
        <v>0</v>
      </c>
      <c r="R234" s="4">
        <f t="shared" si="254"/>
        <v>0</v>
      </c>
      <c r="S234" s="4">
        <f t="shared" si="267"/>
        <v>0</v>
      </c>
      <c r="T234" s="4">
        <f t="shared" si="267"/>
        <v>0</v>
      </c>
      <c r="U234" s="4">
        <f t="shared" si="267"/>
        <v>0</v>
      </c>
      <c r="V234" s="4">
        <f t="shared" si="256"/>
        <v>0</v>
      </c>
      <c r="W234" s="5" t="e">
        <f t="shared" si="241"/>
        <v>#DIV/0!</v>
      </c>
      <c r="X234" s="4">
        <f t="shared" si="242"/>
        <v>0</v>
      </c>
      <c r="Y234" s="5" t="e">
        <f t="shared" si="243"/>
        <v>#DIV/0!</v>
      </c>
    </row>
    <row r="235" spans="1:25" s="17" customFormat="1" ht="25.5" hidden="1" x14ac:dyDescent="0.2">
      <c r="A235" s="39" t="s">
        <v>445</v>
      </c>
      <c r="B235" s="8" t="s">
        <v>289</v>
      </c>
      <c r="C235" s="3" t="s">
        <v>443</v>
      </c>
      <c r="D235" s="4"/>
      <c r="E235" s="4">
        <v>0</v>
      </c>
      <c r="F235" s="4"/>
      <c r="G235" s="4"/>
      <c r="H235" s="4">
        <f>E235+F235+G235</f>
        <v>0</v>
      </c>
      <c r="I235" s="4"/>
      <c r="J235" s="4"/>
      <c r="K235" s="4"/>
      <c r="L235" s="4">
        <f>I235+J235+K235</f>
        <v>0</v>
      </c>
      <c r="M235" s="4">
        <f t="shared" si="194"/>
        <v>0</v>
      </c>
      <c r="N235" s="4"/>
      <c r="O235" s="4"/>
      <c r="P235" s="4"/>
      <c r="Q235" s="4">
        <f t="shared" si="253"/>
        <v>0</v>
      </c>
      <c r="R235" s="4">
        <f t="shared" si="254"/>
        <v>0</v>
      </c>
      <c r="S235" s="4"/>
      <c r="T235" s="4"/>
      <c r="U235" s="4"/>
      <c r="V235" s="4">
        <f t="shared" si="256"/>
        <v>0</v>
      </c>
      <c r="W235" s="5" t="e">
        <f t="shared" si="241"/>
        <v>#DIV/0!</v>
      </c>
      <c r="X235" s="4">
        <f t="shared" si="242"/>
        <v>0</v>
      </c>
      <c r="Y235" s="5" t="e">
        <f t="shared" si="243"/>
        <v>#DIV/0!</v>
      </c>
    </row>
    <row r="236" spans="1:25" s="17" customFormat="1" ht="25.5" x14ac:dyDescent="0.2">
      <c r="A236" s="7" t="s">
        <v>291</v>
      </c>
      <c r="B236" s="8" t="s">
        <v>5</v>
      </c>
      <c r="C236" s="8" t="s">
        <v>292</v>
      </c>
      <c r="D236" s="4">
        <f>+D243+D251+D249+D241+D245+D237+D247+D239</f>
        <v>474015156.89999998</v>
      </c>
      <c r="E236" s="4">
        <f t="shared" ref="E236:V236" si="269">+E243+E251+E249+E241+E245+E237+E247+E239</f>
        <v>0</v>
      </c>
      <c r="F236" s="4">
        <f t="shared" si="269"/>
        <v>0</v>
      </c>
      <c r="G236" s="4">
        <f t="shared" si="269"/>
        <v>67292770.280000001</v>
      </c>
      <c r="H236" s="4">
        <f t="shared" si="269"/>
        <v>67292770.280000001</v>
      </c>
      <c r="I236" s="4">
        <f t="shared" si="269"/>
        <v>0</v>
      </c>
      <c r="J236" s="4">
        <f t="shared" si="269"/>
        <v>0</v>
      </c>
      <c r="K236" s="4">
        <f t="shared" si="269"/>
        <v>0</v>
      </c>
      <c r="L236" s="4">
        <f t="shared" si="269"/>
        <v>0</v>
      </c>
      <c r="M236" s="4">
        <f t="shared" si="269"/>
        <v>67292770.280000001</v>
      </c>
      <c r="N236" s="4">
        <f t="shared" si="269"/>
        <v>0</v>
      </c>
      <c r="O236" s="4">
        <f t="shared" si="269"/>
        <v>0</v>
      </c>
      <c r="P236" s="4">
        <f t="shared" si="269"/>
        <v>0</v>
      </c>
      <c r="Q236" s="4">
        <f t="shared" si="269"/>
        <v>0</v>
      </c>
      <c r="R236" s="4">
        <f t="shared" si="269"/>
        <v>67292770.280000001</v>
      </c>
      <c r="S236" s="4">
        <f t="shared" si="269"/>
        <v>0</v>
      </c>
      <c r="T236" s="4">
        <f t="shared" si="269"/>
        <v>0</v>
      </c>
      <c r="U236" s="4">
        <f t="shared" si="269"/>
        <v>0</v>
      </c>
      <c r="V236" s="4">
        <f t="shared" si="269"/>
        <v>67292770.280000001</v>
      </c>
      <c r="W236" s="5">
        <f t="shared" si="241"/>
        <v>14.196333028691811</v>
      </c>
      <c r="X236" s="4">
        <f t="shared" si="242"/>
        <v>-406722386.62</v>
      </c>
      <c r="Y236" s="5">
        <f t="shared" si="243"/>
        <v>14.196333028691811</v>
      </c>
    </row>
    <row r="237" spans="1:25" s="17" customFormat="1" ht="51" hidden="1" x14ac:dyDescent="0.2">
      <c r="A237" s="7" t="s">
        <v>483</v>
      </c>
      <c r="B237" s="8" t="s">
        <v>5</v>
      </c>
      <c r="C237" s="8" t="s">
        <v>482</v>
      </c>
      <c r="D237" s="4">
        <f t="shared" ref="D237:O241" si="270">+D238</f>
        <v>0</v>
      </c>
      <c r="E237" s="4">
        <f t="shared" si="270"/>
        <v>0</v>
      </c>
      <c r="F237" s="4">
        <f t="shared" si="270"/>
        <v>0</v>
      </c>
      <c r="G237" s="4">
        <f t="shared" si="270"/>
        <v>0</v>
      </c>
      <c r="H237" s="4">
        <f t="shared" si="270"/>
        <v>0</v>
      </c>
      <c r="I237" s="4">
        <f t="shared" si="270"/>
        <v>0</v>
      </c>
      <c r="J237" s="4">
        <f t="shared" si="270"/>
        <v>0</v>
      </c>
      <c r="K237" s="4">
        <f t="shared" si="270"/>
        <v>0</v>
      </c>
      <c r="L237" s="4">
        <f t="shared" si="270"/>
        <v>0</v>
      </c>
      <c r="M237" s="4">
        <f>H237+L237</f>
        <v>0</v>
      </c>
      <c r="N237" s="4">
        <f t="shared" si="270"/>
        <v>0</v>
      </c>
      <c r="O237" s="4">
        <f t="shared" si="270"/>
        <v>0</v>
      </c>
      <c r="P237" s="4">
        <f t="shared" ref="P237:P239" si="271">+P238</f>
        <v>0</v>
      </c>
      <c r="Q237" s="4">
        <f t="shared" si="253"/>
        <v>0</v>
      </c>
      <c r="R237" s="4">
        <f t="shared" si="254"/>
        <v>0</v>
      </c>
      <c r="S237" s="4">
        <f t="shared" ref="S237:U241" si="272">+S238</f>
        <v>0</v>
      </c>
      <c r="T237" s="4">
        <f t="shared" si="272"/>
        <v>0</v>
      </c>
      <c r="U237" s="4">
        <f t="shared" si="272"/>
        <v>0</v>
      </c>
      <c r="V237" s="4">
        <f t="shared" si="256"/>
        <v>0</v>
      </c>
      <c r="W237" s="5" t="e">
        <f t="shared" si="241"/>
        <v>#DIV/0!</v>
      </c>
      <c r="X237" s="4">
        <f t="shared" si="242"/>
        <v>0</v>
      </c>
      <c r="Y237" s="5" t="e">
        <f t="shared" si="243"/>
        <v>#DIV/0!</v>
      </c>
    </row>
    <row r="238" spans="1:25" s="17" customFormat="1" ht="51" hidden="1" x14ac:dyDescent="0.2">
      <c r="A238" s="7" t="s">
        <v>484</v>
      </c>
      <c r="B238" s="8" t="s">
        <v>309</v>
      </c>
      <c r="C238" s="8" t="s">
        <v>481</v>
      </c>
      <c r="D238" s="4"/>
      <c r="E238" s="4">
        <v>0</v>
      </c>
      <c r="F238" s="4"/>
      <c r="G238" s="4"/>
      <c r="H238" s="4">
        <f>E238+F238+G238</f>
        <v>0</v>
      </c>
      <c r="I238" s="4"/>
      <c r="J238" s="4"/>
      <c r="K238" s="4"/>
      <c r="L238" s="4">
        <f>I238+J238+K238</f>
        <v>0</v>
      </c>
      <c r="M238" s="4">
        <f>H238+L238</f>
        <v>0</v>
      </c>
      <c r="N238" s="4"/>
      <c r="O238" s="4"/>
      <c r="P238" s="4">
        <v>0</v>
      </c>
      <c r="Q238" s="4">
        <f t="shared" si="253"/>
        <v>0</v>
      </c>
      <c r="R238" s="4">
        <f t="shared" si="254"/>
        <v>0</v>
      </c>
      <c r="S238" s="4"/>
      <c r="T238" s="4">
        <v>0</v>
      </c>
      <c r="U238" s="4">
        <v>0</v>
      </c>
      <c r="V238" s="4">
        <f t="shared" si="256"/>
        <v>0</v>
      </c>
      <c r="W238" s="5" t="e">
        <f t="shared" si="241"/>
        <v>#DIV/0!</v>
      </c>
      <c r="X238" s="4">
        <f t="shared" si="242"/>
        <v>0</v>
      </c>
      <c r="Y238" s="5" t="e">
        <f t="shared" si="243"/>
        <v>#DIV/0!</v>
      </c>
    </row>
    <row r="239" spans="1:25" s="17" customFormat="1" ht="25.5" hidden="1" x14ac:dyDescent="0.2">
      <c r="A239" s="83" t="s">
        <v>536</v>
      </c>
      <c r="B239" s="8" t="s">
        <v>5</v>
      </c>
      <c r="C239" s="8" t="s">
        <v>519</v>
      </c>
      <c r="D239" s="4">
        <f t="shared" si="270"/>
        <v>0</v>
      </c>
      <c r="E239" s="4">
        <f t="shared" si="270"/>
        <v>0</v>
      </c>
      <c r="F239" s="4">
        <f t="shared" si="270"/>
        <v>0</v>
      </c>
      <c r="G239" s="4">
        <f t="shared" si="270"/>
        <v>0</v>
      </c>
      <c r="H239" s="4">
        <f t="shared" si="270"/>
        <v>0</v>
      </c>
      <c r="I239" s="4">
        <f t="shared" si="270"/>
        <v>0</v>
      </c>
      <c r="J239" s="4">
        <f t="shared" si="270"/>
        <v>0</v>
      </c>
      <c r="K239" s="4">
        <f t="shared" si="270"/>
        <v>0</v>
      </c>
      <c r="L239" s="4">
        <f t="shared" si="270"/>
        <v>0</v>
      </c>
      <c r="M239" s="4">
        <f>H239+L239</f>
        <v>0</v>
      </c>
      <c r="N239" s="4">
        <f t="shared" si="270"/>
        <v>0</v>
      </c>
      <c r="O239" s="4">
        <f t="shared" si="270"/>
        <v>0</v>
      </c>
      <c r="P239" s="4">
        <f t="shared" si="271"/>
        <v>0</v>
      </c>
      <c r="Q239" s="4">
        <f t="shared" si="253"/>
        <v>0</v>
      </c>
      <c r="R239" s="4">
        <f t="shared" si="254"/>
        <v>0</v>
      </c>
      <c r="S239" s="4">
        <f t="shared" si="272"/>
        <v>0</v>
      </c>
      <c r="T239" s="4">
        <f t="shared" si="272"/>
        <v>0</v>
      </c>
      <c r="U239" s="4">
        <f t="shared" si="272"/>
        <v>0</v>
      </c>
      <c r="V239" s="4">
        <f t="shared" si="256"/>
        <v>0</v>
      </c>
      <c r="W239" s="5" t="e">
        <f t="shared" si="241"/>
        <v>#DIV/0!</v>
      </c>
      <c r="X239" s="4">
        <f t="shared" si="242"/>
        <v>0</v>
      </c>
      <c r="Y239" s="5" t="e">
        <f t="shared" si="243"/>
        <v>#DIV/0!</v>
      </c>
    </row>
    <row r="240" spans="1:25" s="17" customFormat="1" ht="28.5" hidden="1" customHeight="1" x14ac:dyDescent="0.2">
      <c r="A240" s="83" t="s">
        <v>537</v>
      </c>
      <c r="B240" s="8" t="s">
        <v>92</v>
      </c>
      <c r="C240" s="8" t="s">
        <v>518</v>
      </c>
      <c r="D240" s="4"/>
      <c r="E240" s="4">
        <v>0</v>
      </c>
      <c r="F240" s="4"/>
      <c r="G240" s="4"/>
      <c r="H240" s="4">
        <f>E240+F240+G240</f>
        <v>0</v>
      </c>
      <c r="I240" s="4"/>
      <c r="J240" s="4"/>
      <c r="K240" s="4"/>
      <c r="L240" s="4">
        <f>I240+J240+K240</f>
        <v>0</v>
      </c>
      <c r="M240" s="4">
        <f>H240+L240</f>
        <v>0</v>
      </c>
      <c r="N240" s="4"/>
      <c r="O240" s="4"/>
      <c r="P240" s="4"/>
      <c r="Q240" s="4">
        <f t="shared" si="253"/>
        <v>0</v>
      </c>
      <c r="R240" s="4">
        <f t="shared" si="254"/>
        <v>0</v>
      </c>
      <c r="S240" s="4"/>
      <c r="T240" s="4"/>
      <c r="U240" s="4"/>
      <c r="V240" s="4">
        <f t="shared" si="256"/>
        <v>0</v>
      </c>
      <c r="W240" s="5" t="e">
        <f t="shared" si="241"/>
        <v>#DIV/0!</v>
      </c>
      <c r="X240" s="4">
        <f t="shared" si="242"/>
        <v>0</v>
      </c>
      <c r="Y240" s="5" t="e">
        <f t="shared" si="243"/>
        <v>#DIV/0!</v>
      </c>
    </row>
    <row r="241" spans="1:25" s="17" customFormat="1" ht="51" x14ac:dyDescent="0.2">
      <c r="A241" s="7" t="s">
        <v>494</v>
      </c>
      <c r="B241" s="8" t="s">
        <v>5</v>
      </c>
      <c r="C241" s="8" t="s">
        <v>293</v>
      </c>
      <c r="D241" s="4">
        <f t="shared" si="270"/>
        <v>62324600</v>
      </c>
      <c r="E241" s="4">
        <f t="shared" si="270"/>
        <v>0</v>
      </c>
      <c r="F241" s="4">
        <f t="shared" si="270"/>
        <v>0</v>
      </c>
      <c r="G241" s="4">
        <f t="shared" si="270"/>
        <v>14257136.01</v>
      </c>
      <c r="H241" s="4">
        <f t="shared" si="270"/>
        <v>14257136.01</v>
      </c>
      <c r="I241" s="4">
        <f t="shared" si="270"/>
        <v>0</v>
      </c>
      <c r="J241" s="4">
        <f t="shared" si="270"/>
        <v>0</v>
      </c>
      <c r="K241" s="4">
        <f t="shared" si="270"/>
        <v>0</v>
      </c>
      <c r="L241" s="4">
        <f t="shared" si="270"/>
        <v>0</v>
      </c>
      <c r="M241" s="4">
        <f>H241+L241</f>
        <v>14257136.01</v>
      </c>
      <c r="N241" s="4">
        <f t="shared" si="270"/>
        <v>0</v>
      </c>
      <c r="O241" s="4">
        <f t="shared" si="270"/>
        <v>0</v>
      </c>
      <c r="P241" s="4">
        <f t="shared" ref="P241" si="273">+P242</f>
        <v>0</v>
      </c>
      <c r="Q241" s="4">
        <f t="shared" si="253"/>
        <v>0</v>
      </c>
      <c r="R241" s="4">
        <f t="shared" si="254"/>
        <v>14257136.01</v>
      </c>
      <c r="S241" s="4">
        <f t="shared" si="272"/>
        <v>0</v>
      </c>
      <c r="T241" s="4">
        <f t="shared" si="272"/>
        <v>0</v>
      </c>
      <c r="U241" s="4">
        <f t="shared" si="272"/>
        <v>0</v>
      </c>
      <c r="V241" s="4">
        <f t="shared" si="256"/>
        <v>14257136.01</v>
      </c>
      <c r="W241" s="5">
        <f t="shared" si="241"/>
        <v>22.875615744024028</v>
      </c>
      <c r="X241" s="4">
        <f t="shared" si="242"/>
        <v>-48067463.990000002</v>
      </c>
      <c r="Y241" s="5">
        <f t="shared" si="243"/>
        <v>22.875615744024028</v>
      </c>
    </row>
    <row r="242" spans="1:25" s="17" customFormat="1" ht="51" x14ac:dyDescent="0.2">
      <c r="A242" s="7" t="s">
        <v>495</v>
      </c>
      <c r="B242" s="8" t="s">
        <v>294</v>
      </c>
      <c r="C242" s="8" t="s">
        <v>295</v>
      </c>
      <c r="D242" s="4">
        <v>62324600</v>
      </c>
      <c r="E242" s="4"/>
      <c r="F242" s="4"/>
      <c r="G242" s="4">
        <v>14257136.01</v>
      </c>
      <c r="H242" s="4">
        <f>E242+F242+G242</f>
        <v>14257136.01</v>
      </c>
      <c r="I242" s="4"/>
      <c r="J242" s="4"/>
      <c r="K242" s="4"/>
      <c r="L242" s="4">
        <f>I242+J242+K242</f>
        <v>0</v>
      </c>
      <c r="M242" s="4">
        <f t="shared" si="194"/>
        <v>14257136.01</v>
      </c>
      <c r="N242" s="4"/>
      <c r="O242" s="4"/>
      <c r="P242" s="4"/>
      <c r="Q242" s="4">
        <f t="shared" si="253"/>
        <v>0</v>
      </c>
      <c r="R242" s="4">
        <f t="shared" si="254"/>
        <v>14257136.01</v>
      </c>
      <c r="S242" s="4"/>
      <c r="T242" s="4"/>
      <c r="U242" s="4"/>
      <c r="V242" s="4">
        <f t="shared" si="256"/>
        <v>14257136.01</v>
      </c>
      <c r="W242" s="5">
        <f t="shared" si="241"/>
        <v>22.875615744024028</v>
      </c>
      <c r="X242" s="4">
        <f t="shared" si="242"/>
        <v>-48067463.990000002</v>
      </c>
      <c r="Y242" s="5">
        <f t="shared" si="243"/>
        <v>22.875615744024028</v>
      </c>
    </row>
    <row r="243" spans="1:25" s="17" customFormat="1" ht="51" x14ac:dyDescent="0.2">
      <c r="A243" s="40" t="s">
        <v>296</v>
      </c>
      <c r="B243" s="36" t="s">
        <v>5</v>
      </c>
      <c r="C243" s="36" t="s">
        <v>297</v>
      </c>
      <c r="D243" s="4">
        <f t="shared" ref="D243:P243" si="274">D244</f>
        <v>3602400</v>
      </c>
      <c r="E243" s="4">
        <f t="shared" si="274"/>
        <v>0</v>
      </c>
      <c r="F243" s="4">
        <f t="shared" si="274"/>
        <v>0</v>
      </c>
      <c r="G243" s="4">
        <f t="shared" si="274"/>
        <v>43500</v>
      </c>
      <c r="H243" s="4">
        <f t="shared" si="274"/>
        <v>43500</v>
      </c>
      <c r="I243" s="4">
        <f t="shared" si="274"/>
        <v>0</v>
      </c>
      <c r="J243" s="4">
        <f t="shared" si="274"/>
        <v>0</v>
      </c>
      <c r="K243" s="4">
        <f t="shared" si="274"/>
        <v>0</v>
      </c>
      <c r="L243" s="4">
        <f t="shared" si="274"/>
        <v>0</v>
      </c>
      <c r="M243" s="4">
        <f t="shared" si="194"/>
        <v>43500</v>
      </c>
      <c r="N243" s="4">
        <f t="shared" si="274"/>
        <v>0</v>
      </c>
      <c r="O243" s="4">
        <f t="shared" si="274"/>
        <v>0</v>
      </c>
      <c r="P243" s="4">
        <f t="shared" si="274"/>
        <v>0</v>
      </c>
      <c r="Q243" s="4">
        <f t="shared" si="253"/>
        <v>0</v>
      </c>
      <c r="R243" s="4">
        <f t="shared" si="254"/>
        <v>43500</v>
      </c>
      <c r="S243" s="4">
        <f t="shared" ref="S243:U243" si="275">S244</f>
        <v>0</v>
      </c>
      <c r="T243" s="4">
        <f t="shared" si="275"/>
        <v>0</v>
      </c>
      <c r="U243" s="4">
        <f t="shared" si="275"/>
        <v>0</v>
      </c>
      <c r="V243" s="4">
        <f t="shared" si="256"/>
        <v>43500</v>
      </c>
      <c r="W243" s="5">
        <f t="shared" si="241"/>
        <v>1.2075283144570288</v>
      </c>
      <c r="X243" s="4">
        <f t="shared" si="242"/>
        <v>-3558900</v>
      </c>
      <c r="Y243" s="5">
        <f t="shared" si="243"/>
        <v>1.2075283144570288</v>
      </c>
    </row>
    <row r="244" spans="1:25" s="17" customFormat="1" ht="51" x14ac:dyDescent="0.2">
      <c r="A244" s="40" t="s">
        <v>298</v>
      </c>
      <c r="B244" s="8" t="s">
        <v>299</v>
      </c>
      <c r="C244" s="8" t="s">
        <v>300</v>
      </c>
      <c r="D244" s="4">
        <v>3602400</v>
      </c>
      <c r="E244" s="4"/>
      <c r="F244" s="4"/>
      <c r="G244" s="4">
        <v>43500</v>
      </c>
      <c r="H244" s="4">
        <f>E244+F244+G244</f>
        <v>43500</v>
      </c>
      <c r="I244" s="4"/>
      <c r="J244" s="4"/>
      <c r="K244" s="4"/>
      <c r="L244" s="4">
        <f>I244+J244+K244</f>
        <v>0</v>
      </c>
      <c r="M244" s="4">
        <f t="shared" si="194"/>
        <v>43500</v>
      </c>
      <c r="N244" s="4"/>
      <c r="O244" s="4"/>
      <c r="P244" s="4"/>
      <c r="Q244" s="4">
        <f t="shared" si="253"/>
        <v>0</v>
      </c>
      <c r="R244" s="4">
        <f t="shared" si="254"/>
        <v>43500</v>
      </c>
      <c r="S244" s="4"/>
      <c r="T244" s="4"/>
      <c r="U244" s="4"/>
      <c r="V244" s="4">
        <f t="shared" si="256"/>
        <v>43500</v>
      </c>
      <c r="W244" s="5">
        <f t="shared" si="241"/>
        <v>1.2075283144570288</v>
      </c>
      <c r="X244" s="4">
        <f t="shared" si="242"/>
        <v>-3558900</v>
      </c>
      <c r="Y244" s="5">
        <f t="shared" si="243"/>
        <v>1.2075283144570288</v>
      </c>
    </row>
    <row r="245" spans="1:25" s="17" customFormat="1" ht="25.5" x14ac:dyDescent="0.2">
      <c r="A245" s="7" t="s">
        <v>404</v>
      </c>
      <c r="B245" s="8" t="s">
        <v>5</v>
      </c>
      <c r="C245" s="8" t="s">
        <v>403</v>
      </c>
      <c r="D245" s="4">
        <f t="shared" ref="D245:P247" si="276">D246</f>
        <v>12954471.890000001</v>
      </c>
      <c r="E245" s="4">
        <f t="shared" si="276"/>
        <v>0</v>
      </c>
      <c r="F245" s="4">
        <f t="shared" si="276"/>
        <v>0</v>
      </c>
      <c r="G245" s="4">
        <f t="shared" si="276"/>
        <v>5550000</v>
      </c>
      <c r="H245" s="4">
        <f t="shared" si="276"/>
        <v>5550000</v>
      </c>
      <c r="I245" s="4">
        <f t="shared" si="276"/>
        <v>0</v>
      </c>
      <c r="J245" s="4">
        <f t="shared" si="276"/>
        <v>0</v>
      </c>
      <c r="K245" s="4">
        <f t="shared" si="276"/>
        <v>0</v>
      </c>
      <c r="L245" s="4">
        <f t="shared" si="276"/>
        <v>0</v>
      </c>
      <c r="M245" s="4">
        <f t="shared" ref="M245:M319" si="277">H245+L245</f>
        <v>5550000</v>
      </c>
      <c r="N245" s="4">
        <f t="shared" si="276"/>
        <v>0</v>
      </c>
      <c r="O245" s="4">
        <f t="shared" si="276"/>
        <v>0</v>
      </c>
      <c r="P245" s="4">
        <f t="shared" si="276"/>
        <v>0</v>
      </c>
      <c r="Q245" s="4">
        <f t="shared" si="253"/>
        <v>0</v>
      </c>
      <c r="R245" s="4">
        <f t="shared" si="254"/>
        <v>5550000</v>
      </c>
      <c r="S245" s="4">
        <f t="shared" ref="S245:U247" si="278">S246</f>
        <v>0</v>
      </c>
      <c r="T245" s="4">
        <f t="shared" si="278"/>
        <v>0</v>
      </c>
      <c r="U245" s="4">
        <f t="shared" si="278"/>
        <v>0</v>
      </c>
      <c r="V245" s="4">
        <f t="shared" si="256"/>
        <v>5550000</v>
      </c>
      <c r="W245" s="5">
        <f t="shared" si="241"/>
        <v>42.842348550574528</v>
      </c>
      <c r="X245" s="4">
        <f t="shared" si="242"/>
        <v>-7404471.8900000006</v>
      </c>
      <c r="Y245" s="5">
        <f t="shared" si="243"/>
        <v>42.842348550574528</v>
      </c>
    </row>
    <row r="246" spans="1:25" s="17" customFormat="1" ht="25.5" x14ac:dyDescent="0.2">
      <c r="A246" s="7" t="s">
        <v>390</v>
      </c>
      <c r="B246" s="8" t="s">
        <v>309</v>
      </c>
      <c r="C246" s="8" t="s">
        <v>389</v>
      </c>
      <c r="D246" s="4">
        <v>12954471.890000001</v>
      </c>
      <c r="E246" s="4"/>
      <c r="F246" s="4"/>
      <c r="G246" s="4">
        <v>5550000</v>
      </c>
      <c r="H246" s="4">
        <f>E246+F246+G246</f>
        <v>5550000</v>
      </c>
      <c r="I246" s="4"/>
      <c r="J246" s="4"/>
      <c r="K246" s="4"/>
      <c r="L246" s="4">
        <f>I246+J246+K246</f>
        <v>0</v>
      </c>
      <c r="M246" s="4">
        <f t="shared" si="277"/>
        <v>5550000</v>
      </c>
      <c r="N246" s="4"/>
      <c r="O246" s="4"/>
      <c r="P246" s="4"/>
      <c r="Q246" s="4">
        <f t="shared" si="253"/>
        <v>0</v>
      </c>
      <c r="R246" s="4">
        <f t="shared" si="254"/>
        <v>5550000</v>
      </c>
      <c r="S246" s="4"/>
      <c r="T246" s="4"/>
      <c r="U246" s="4"/>
      <c r="V246" s="4">
        <f t="shared" si="256"/>
        <v>5550000</v>
      </c>
      <c r="W246" s="5">
        <f t="shared" si="241"/>
        <v>42.842348550574528</v>
      </c>
      <c r="X246" s="4">
        <f t="shared" si="242"/>
        <v>-7404471.8900000006</v>
      </c>
      <c r="Y246" s="5">
        <f t="shared" si="243"/>
        <v>42.842348550574528</v>
      </c>
    </row>
    <row r="247" spans="1:25" s="17" customFormat="1" ht="15" customHeight="1" x14ac:dyDescent="0.2">
      <c r="A247" s="85" t="s">
        <v>538</v>
      </c>
      <c r="B247" s="8" t="s">
        <v>5</v>
      </c>
      <c r="C247" s="8" t="s">
        <v>516</v>
      </c>
      <c r="D247" s="4">
        <f t="shared" si="276"/>
        <v>18649385.009999998</v>
      </c>
      <c r="E247" s="4">
        <f t="shared" si="276"/>
        <v>0</v>
      </c>
      <c r="F247" s="4">
        <f t="shared" si="276"/>
        <v>0</v>
      </c>
      <c r="G247" s="4">
        <f t="shared" si="276"/>
        <v>5105385.0199999996</v>
      </c>
      <c r="H247" s="4">
        <f t="shared" si="276"/>
        <v>5105385.0199999996</v>
      </c>
      <c r="I247" s="4">
        <f t="shared" si="276"/>
        <v>0</v>
      </c>
      <c r="J247" s="4">
        <f t="shared" si="276"/>
        <v>0</v>
      </c>
      <c r="K247" s="4">
        <f t="shared" si="276"/>
        <v>0</v>
      </c>
      <c r="L247" s="4">
        <f t="shared" si="276"/>
        <v>0</v>
      </c>
      <c r="M247" s="4">
        <f t="shared" si="277"/>
        <v>5105385.0199999996</v>
      </c>
      <c r="N247" s="4">
        <f t="shared" si="276"/>
        <v>0</v>
      </c>
      <c r="O247" s="4">
        <f t="shared" si="276"/>
        <v>0</v>
      </c>
      <c r="P247" s="4">
        <f t="shared" si="276"/>
        <v>0</v>
      </c>
      <c r="Q247" s="4">
        <f t="shared" si="253"/>
        <v>0</v>
      </c>
      <c r="R247" s="4">
        <f t="shared" si="254"/>
        <v>5105385.0199999996</v>
      </c>
      <c r="S247" s="4">
        <f t="shared" si="278"/>
        <v>0</v>
      </c>
      <c r="T247" s="4">
        <f t="shared" si="278"/>
        <v>0</v>
      </c>
      <c r="U247" s="4">
        <f t="shared" si="278"/>
        <v>0</v>
      </c>
      <c r="V247" s="4">
        <f t="shared" si="256"/>
        <v>5105385.0199999996</v>
      </c>
      <c r="W247" s="5">
        <f t="shared" si="241"/>
        <v>27.375621326185488</v>
      </c>
      <c r="X247" s="4">
        <f t="shared" si="242"/>
        <v>-13543999.989999998</v>
      </c>
      <c r="Y247" s="5">
        <f t="shared" si="243"/>
        <v>27.375621326185488</v>
      </c>
    </row>
    <row r="248" spans="1:25" s="17" customFormat="1" ht="27" customHeight="1" x14ac:dyDescent="0.2">
      <c r="A248" s="85" t="s">
        <v>539</v>
      </c>
      <c r="B248" s="8" t="s">
        <v>299</v>
      </c>
      <c r="C248" s="8" t="s">
        <v>517</v>
      </c>
      <c r="D248" s="4">
        <f>5105385.02+533999.99+13010000</f>
        <v>18649385.009999998</v>
      </c>
      <c r="E248" s="4">
        <v>0</v>
      </c>
      <c r="F248" s="4">
        <v>0</v>
      </c>
      <c r="G248" s="4">
        <f>5105385.02</f>
        <v>5105385.0199999996</v>
      </c>
      <c r="H248" s="4">
        <f>E248+F248+G248</f>
        <v>5105385.0199999996</v>
      </c>
      <c r="I248" s="4">
        <v>0</v>
      </c>
      <c r="J248" s="4"/>
      <c r="K248" s="4"/>
      <c r="L248" s="4">
        <f>I248+J248+K248</f>
        <v>0</v>
      </c>
      <c r="M248" s="4">
        <f t="shared" si="277"/>
        <v>5105385.0199999996</v>
      </c>
      <c r="N248" s="4"/>
      <c r="O248" s="4"/>
      <c r="P248" s="4"/>
      <c r="Q248" s="4">
        <f t="shared" si="253"/>
        <v>0</v>
      </c>
      <c r="R248" s="4">
        <f t="shared" si="254"/>
        <v>5105385.0199999996</v>
      </c>
      <c r="S248" s="4"/>
      <c r="T248" s="4"/>
      <c r="U248" s="4"/>
      <c r="V248" s="4">
        <f t="shared" si="256"/>
        <v>5105385.0199999996</v>
      </c>
      <c r="W248" s="5">
        <f t="shared" si="241"/>
        <v>27.375621326185488</v>
      </c>
      <c r="X248" s="4">
        <f t="shared" si="242"/>
        <v>-13543999.989999998</v>
      </c>
      <c r="Y248" s="5">
        <f t="shared" si="243"/>
        <v>27.375621326185488</v>
      </c>
    </row>
    <row r="249" spans="1:25" s="17" customFormat="1" ht="25.5" x14ac:dyDescent="0.2">
      <c r="A249" s="28" t="s">
        <v>496</v>
      </c>
      <c r="B249" s="8" t="s">
        <v>5</v>
      </c>
      <c r="C249" s="8" t="s">
        <v>301</v>
      </c>
      <c r="D249" s="4">
        <f t="shared" ref="D249:J249" si="279">+D250</f>
        <v>37375800</v>
      </c>
      <c r="E249" s="4">
        <f t="shared" si="279"/>
        <v>0</v>
      </c>
      <c r="F249" s="4">
        <f t="shared" si="279"/>
        <v>0</v>
      </c>
      <c r="G249" s="4">
        <f t="shared" si="279"/>
        <v>0</v>
      </c>
      <c r="H249" s="4">
        <f t="shared" si="279"/>
        <v>0</v>
      </c>
      <c r="I249" s="4">
        <f t="shared" si="279"/>
        <v>0</v>
      </c>
      <c r="J249" s="4">
        <f t="shared" si="279"/>
        <v>0</v>
      </c>
      <c r="K249" s="4">
        <f>+K250</f>
        <v>0</v>
      </c>
      <c r="L249" s="4">
        <f t="shared" ref="L249:L250" si="280">I249+J249+K249</f>
        <v>0</v>
      </c>
      <c r="M249" s="4">
        <f t="shared" si="277"/>
        <v>0</v>
      </c>
      <c r="N249" s="4">
        <f>+N250</f>
        <v>0</v>
      </c>
      <c r="O249" s="4">
        <f>+O250</f>
        <v>0</v>
      </c>
      <c r="P249" s="4">
        <f>+P250</f>
        <v>0</v>
      </c>
      <c r="Q249" s="4">
        <f t="shared" si="253"/>
        <v>0</v>
      </c>
      <c r="R249" s="4">
        <f t="shared" si="254"/>
        <v>0</v>
      </c>
      <c r="S249" s="4">
        <f>+S250</f>
        <v>0</v>
      </c>
      <c r="T249" s="4">
        <f>+T250</f>
        <v>0</v>
      </c>
      <c r="U249" s="4">
        <f>+U250</f>
        <v>0</v>
      </c>
      <c r="V249" s="4">
        <f t="shared" si="256"/>
        <v>0</v>
      </c>
      <c r="W249" s="5">
        <f t="shared" si="241"/>
        <v>0</v>
      </c>
      <c r="X249" s="4">
        <f t="shared" si="242"/>
        <v>-37375800</v>
      </c>
      <c r="Y249" s="5">
        <f t="shared" si="243"/>
        <v>0</v>
      </c>
    </row>
    <row r="250" spans="1:25" s="17" customFormat="1" ht="25.5" x14ac:dyDescent="0.2">
      <c r="A250" s="40" t="s">
        <v>497</v>
      </c>
      <c r="B250" s="8" t="s">
        <v>92</v>
      </c>
      <c r="C250" s="8" t="s">
        <v>302</v>
      </c>
      <c r="D250" s="4">
        <v>37375800</v>
      </c>
      <c r="E250" s="4"/>
      <c r="F250" s="4"/>
      <c r="G250" s="4">
        <v>0</v>
      </c>
      <c r="H250" s="4">
        <v>0</v>
      </c>
      <c r="I250" s="4"/>
      <c r="J250" s="4"/>
      <c r="K250" s="4"/>
      <c r="L250" s="4">
        <f t="shared" si="280"/>
        <v>0</v>
      </c>
      <c r="M250" s="4">
        <f t="shared" si="277"/>
        <v>0</v>
      </c>
      <c r="N250" s="4"/>
      <c r="O250" s="4"/>
      <c r="P250" s="4"/>
      <c r="Q250" s="4">
        <f t="shared" si="253"/>
        <v>0</v>
      </c>
      <c r="R250" s="4">
        <f t="shared" si="254"/>
        <v>0</v>
      </c>
      <c r="S250" s="4"/>
      <c r="T250" s="4"/>
      <c r="U250" s="4"/>
      <c r="V250" s="4">
        <f t="shared" si="256"/>
        <v>0</v>
      </c>
      <c r="W250" s="5">
        <f t="shared" si="241"/>
        <v>0</v>
      </c>
      <c r="X250" s="4">
        <f t="shared" si="242"/>
        <v>-37375800</v>
      </c>
      <c r="Y250" s="5">
        <f t="shared" si="243"/>
        <v>0</v>
      </c>
    </row>
    <row r="251" spans="1:25" s="17" customFormat="1" ht="12.75" x14ac:dyDescent="0.2">
      <c r="A251" s="7" t="s">
        <v>303</v>
      </c>
      <c r="B251" s="8" t="s">
        <v>5</v>
      </c>
      <c r="C251" s="29" t="s">
        <v>304</v>
      </c>
      <c r="D251" s="4">
        <f t="shared" ref="D251:P251" si="281">+D252</f>
        <v>339108500</v>
      </c>
      <c r="E251" s="4">
        <f t="shared" si="281"/>
        <v>0</v>
      </c>
      <c r="F251" s="4">
        <f t="shared" si="281"/>
        <v>0</v>
      </c>
      <c r="G251" s="4">
        <f t="shared" si="281"/>
        <v>42336749.25</v>
      </c>
      <c r="H251" s="4">
        <f t="shared" si="281"/>
        <v>42336749.25</v>
      </c>
      <c r="I251" s="4">
        <f t="shared" si="281"/>
        <v>0</v>
      </c>
      <c r="J251" s="4">
        <f t="shared" si="281"/>
        <v>0</v>
      </c>
      <c r="K251" s="4">
        <f t="shared" si="281"/>
        <v>0</v>
      </c>
      <c r="L251" s="4">
        <f t="shared" si="281"/>
        <v>0</v>
      </c>
      <c r="M251" s="4">
        <f t="shared" si="277"/>
        <v>42336749.25</v>
      </c>
      <c r="N251" s="4">
        <f t="shared" si="281"/>
        <v>0</v>
      </c>
      <c r="O251" s="4">
        <f t="shared" si="281"/>
        <v>0</v>
      </c>
      <c r="P251" s="4">
        <f t="shared" si="281"/>
        <v>0</v>
      </c>
      <c r="Q251" s="4">
        <f t="shared" si="253"/>
        <v>0</v>
      </c>
      <c r="R251" s="4">
        <f t="shared" si="254"/>
        <v>42336749.25</v>
      </c>
      <c r="S251" s="4">
        <f t="shared" ref="S251:U251" si="282">+S252</f>
        <v>0</v>
      </c>
      <c r="T251" s="4">
        <f t="shared" si="282"/>
        <v>0</v>
      </c>
      <c r="U251" s="4">
        <f t="shared" si="282"/>
        <v>0</v>
      </c>
      <c r="V251" s="4">
        <f t="shared" si="256"/>
        <v>42336749.25</v>
      </c>
      <c r="W251" s="5">
        <f t="shared" si="241"/>
        <v>12.484720745720027</v>
      </c>
      <c r="X251" s="4">
        <f t="shared" si="242"/>
        <v>-296771750.75</v>
      </c>
      <c r="Y251" s="5">
        <f t="shared" si="243"/>
        <v>12.484720745720027</v>
      </c>
    </row>
    <row r="252" spans="1:25" s="17" customFormat="1" ht="12.75" x14ac:dyDescent="0.2">
      <c r="A252" s="7" t="s">
        <v>305</v>
      </c>
      <c r="B252" s="8" t="s">
        <v>5</v>
      </c>
      <c r="C252" s="29" t="s">
        <v>306</v>
      </c>
      <c r="D252" s="4">
        <f>+D266+D261+D256+D257+D253+D255+D254+D267+D262+D258+D259+D263+D268+D260+D264+D269+D265</f>
        <v>339108500</v>
      </c>
      <c r="E252" s="4">
        <f t="shared" ref="E252:P252" si="283">+E266+E261+E256+E257+E253+E255+E254+E267+E262+E258+E259+E263+E268+E260+E264+E269+E265</f>
        <v>0</v>
      </c>
      <c r="F252" s="4">
        <f t="shared" si="283"/>
        <v>0</v>
      </c>
      <c r="G252" s="4">
        <f t="shared" si="283"/>
        <v>42336749.25</v>
      </c>
      <c r="H252" s="4">
        <f t="shared" si="283"/>
        <v>42336749.25</v>
      </c>
      <c r="I252" s="4">
        <f t="shared" si="283"/>
        <v>0</v>
      </c>
      <c r="J252" s="4">
        <f t="shared" si="283"/>
        <v>0</v>
      </c>
      <c r="K252" s="4">
        <f t="shared" si="283"/>
        <v>0</v>
      </c>
      <c r="L252" s="4">
        <f t="shared" si="283"/>
        <v>0</v>
      </c>
      <c r="M252" s="4">
        <f t="shared" si="283"/>
        <v>42336749.25</v>
      </c>
      <c r="N252" s="4">
        <f t="shared" si="283"/>
        <v>0</v>
      </c>
      <c r="O252" s="4">
        <f t="shared" si="283"/>
        <v>0</v>
      </c>
      <c r="P252" s="4">
        <f t="shared" si="283"/>
        <v>0</v>
      </c>
      <c r="Q252" s="4">
        <f t="shared" si="253"/>
        <v>0</v>
      </c>
      <c r="R252" s="4">
        <f t="shared" si="254"/>
        <v>42336749.25</v>
      </c>
      <c r="S252" s="4">
        <f t="shared" ref="S252:U252" si="284">+S266+S261+S256+S257+S253+S255+S254+S267+S262+S258+S259+S263+S268+S260+S264+S269+S265</f>
        <v>0</v>
      </c>
      <c r="T252" s="4">
        <f t="shared" si="284"/>
        <v>0</v>
      </c>
      <c r="U252" s="4">
        <f t="shared" si="284"/>
        <v>0</v>
      </c>
      <c r="V252" s="4">
        <f t="shared" si="256"/>
        <v>42336749.25</v>
      </c>
      <c r="W252" s="5">
        <f t="shared" si="241"/>
        <v>12.484720745720027</v>
      </c>
      <c r="X252" s="4">
        <f t="shared" si="242"/>
        <v>-296771750.75</v>
      </c>
      <c r="Y252" s="5">
        <f t="shared" si="243"/>
        <v>12.484720745720027</v>
      </c>
    </row>
    <row r="253" spans="1:25" s="17" customFormat="1" ht="46.15" customHeight="1" x14ac:dyDescent="0.2">
      <c r="A253" s="41" t="s">
        <v>543</v>
      </c>
      <c r="B253" s="8" t="s">
        <v>299</v>
      </c>
      <c r="C253" s="29" t="s">
        <v>306</v>
      </c>
      <c r="D253" s="42">
        <v>30967600</v>
      </c>
      <c r="E253" s="42">
        <v>0</v>
      </c>
      <c r="F253" s="42"/>
      <c r="G253" s="42"/>
      <c r="H253" s="4">
        <f>E253+F253+G253</f>
        <v>0</v>
      </c>
      <c r="I253" s="42"/>
      <c r="J253" s="42"/>
      <c r="K253" s="42"/>
      <c r="L253" s="4">
        <f>I253+J253+K253</f>
        <v>0</v>
      </c>
      <c r="M253" s="4">
        <f t="shared" si="277"/>
        <v>0</v>
      </c>
      <c r="N253" s="42"/>
      <c r="O253" s="42"/>
      <c r="P253" s="42"/>
      <c r="Q253" s="4">
        <f t="shared" si="253"/>
        <v>0</v>
      </c>
      <c r="R253" s="4">
        <f t="shared" si="254"/>
        <v>0</v>
      </c>
      <c r="S253" s="42"/>
      <c r="T253" s="42"/>
      <c r="U253" s="42"/>
      <c r="V253" s="4">
        <f t="shared" si="256"/>
        <v>0</v>
      </c>
      <c r="W253" s="5">
        <f t="shared" si="241"/>
        <v>0</v>
      </c>
      <c r="X253" s="4">
        <f t="shared" si="242"/>
        <v>-30967600</v>
      </c>
      <c r="Y253" s="5">
        <f t="shared" si="243"/>
        <v>0</v>
      </c>
    </row>
    <row r="254" spans="1:25" s="17" customFormat="1" ht="57.6" customHeight="1" x14ac:dyDescent="0.2">
      <c r="A254" s="41" t="s">
        <v>545</v>
      </c>
      <c r="B254" s="8" t="s">
        <v>294</v>
      </c>
      <c r="C254" s="29" t="s">
        <v>306</v>
      </c>
      <c r="D254" s="42">
        <v>1152300</v>
      </c>
      <c r="E254" s="42">
        <v>0</v>
      </c>
      <c r="F254" s="42">
        <v>0</v>
      </c>
      <c r="G254" s="42">
        <v>0</v>
      </c>
      <c r="H254" s="42">
        <v>0</v>
      </c>
      <c r="I254" s="42">
        <v>0</v>
      </c>
      <c r="J254" s="42"/>
      <c r="K254" s="42">
        <v>0</v>
      </c>
      <c r="L254" s="4">
        <f>I254+J254+K254</f>
        <v>0</v>
      </c>
      <c r="M254" s="4">
        <f t="shared" si="277"/>
        <v>0</v>
      </c>
      <c r="N254" s="42">
        <v>0</v>
      </c>
      <c r="O254" s="42">
        <v>0</v>
      </c>
      <c r="P254" s="42">
        <v>0</v>
      </c>
      <c r="Q254" s="4">
        <f t="shared" si="253"/>
        <v>0</v>
      </c>
      <c r="R254" s="4">
        <f t="shared" si="254"/>
        <v>0</v>
      </c>
      <c r="S254" s="42">
        <v>0</v>
      </c>
      <c r="T254" s="42">
        <v>0</v>
      </c>
      <c r="U254" s="42">
        <v>0</v>
      </c>
      <c r="V254" s="4">
        <f t="shared" si="256"/>
        <v>0</v>
      </c>
      <c r="W254" s="5">
        <f t="shared" si="241"/>
        <v>0</v>
      </c>
      <c r="X254" s="4">
        <f t="shared" si="242"/>
        <v>-1152300</v>
      </c>
      <c r="Y254" s="5">
        <f t="shared" si="243"/>
        <v>0</v>
      </c>
    </row>
    <row r="255" spans="1:25" s="17" customFormat="1" ht="76.5" x14ac:dyDescent="0.2">
      <c r="A255" s="28" t="s">
        <v>307</v>
      </c>
      <c r="B255" s="8" t="s">
        <v>294</v>
      </c>
      <c r="C255" s="29" t="s">
        <v>306</v>
      </c>
      <c r="D255" s="4">
        <v>2505600</v>
      </c>
      <c r="E255" s="4">
        <v>0</v>
      </c>
      <c r="F255" s="4"/>
      <c r="G255" s="4">
        <v>0</v>
      </c>
      <c r="H255" s="4">
        <f>E255+F255+G255</f>
        <v>0</v>
      </c>
      <c r="I255" s="4"/>
      <c r="J255" s="4"/>
      <c r="K255" s="4"/>
      <c r="L255" s="4">
        <f>I255+J255+K255</f>
        <v>0</v>
      </c>
      <c r="M255" s="4">
        <f t="shared" si="277"/>
        <v>0</v>
      </c>
      <c r="N255" s="4"/>
      <c r="O255" s="4"/>
      <c r="P255" s="4"/>
      <c r="Q255" s="4">
        <f t="shared" si="253"/>
        <v>0</v>
      </c>
      <c r="R255" s="4">
        <f t="shared" si="254"/>
        <v>0</v>
      </c>
      <c r="S255" s="4"/>
      <c r="T255" s="4"/>
      <c r="U255" s="4"/>
      <c r="V255" s="4">
        <f t="shared" si="256"/>
        <v>0</v>
      </c>
      <c r="W255" s="5">
        <f t="shared" si="241"/>
        <v>0</v>
      </c>
      <c r="X255" s="4">
        <f t="shared" si="242"/>
        <v>-2505600</v>
      </c>
      <c r="Y255" s="5">
        <f t="shared" si="243"/>
        <v>0</v>
      </c>
    </row>
    <row r="256" spans="1:25" s="17" customFormat="1" ht="63.75" x14ac:dyDescent="0.2">
      <c r="A256" s="26" t="s">
        <v>498</v>
      </c>
      <c r="B256" s="8" t="s">
        <v>294</v>
      </c>
      <c r="C256" s="29" t="s">
        <v>306</v>
      </c>
      <c r="D256" s="4">
        <v>11683000</v>
      </c>
      <c r="E256" s="4"/>
      <c r="F256" s="4"/>
      <c r="G256" s="4">
        <v>2939466.23</v>
      </c>
      <c r="H256" s="4">
        <f>E256+F256+G256</f>
        <v>2939466.23</v>
      </c>
      <c r="I256" s="4"/>
      <c r="J256" s="4"/>
      <c r="K256" s="4"/>
      <c r="L256" s="4">
        <f t="shared" ref="L256:L266" si="285">I256+J256+K256</f>
        <v>0</v>
      </c>
      <c r="M256" s="4">
        <f t="shared" si="277"/>
        <v>2939466.23</v>
      </c>
      <c r="N256" s="4"/>
      <c r="O256" s="4"/>
      <c r="P256" s="4"/>
      <c r="Q256" s="4">
        <f t="shared" si="253"/>
        <v>0</v>
      </c>
      <c r="R256" s="4">
        <f t="shared" si="254"/>
        <v>2939466.23</v>
      </c>
      <c r="S256" s="4"/>
      <c r="T256" s="4"/>
      <c r="U256" s="4"/>
      <c r="V256" s="4">
        <f t="shared" si="256"/>
        <v>2939466.23</v>
      </c>
      <c r="W256" s="5">
        <f t="shared" si="241"/>
        <v>25.1602005478045</v>
      </c>
      <c r="X256" s="4">
        <f t="shared" si="242"/>
        <v>-8743533.7699999996</v>
      </c>
      <c r="Y256" s="5">
        <f t="shared" si="243"/>
        <v>25.1602005478045</v>
      </c>
    </row>
    <row r="257" spans="1:25" s="17" customFormat="1" ht="51" x14ac:dyDescent="0.2">
      <c r="A257" s="21" t="s">
        <v>499</v>
      </c>
      <c r="B257" s="8" t="s">
        <v>294</v>
      </c>
      <c r="C257" s="29" t="s">
        <v>306</v>
      </c>
      <c r="D257" s="4">
        <v>6803100</v>
      </c>
      <c r="E257" s="4"/>
      <c r="F257" s="4"/>
      <c r="G257" s="4">
        <v>1497304.78</v>
      </c>
      <c r="H257" s="4">
        <f>E257+F257+G257</f>
        <v>1497304.78</v>
      </c>
      <c r="I257" s="4"/>
      <c r="J257" s="4"/>
      <c r="K257" s="4"/>
      <c r="L257" s="4">
        <f t="shared" si="285"/>
        <v>0</v>
      </c>
      <c r="M257" s="4">
        <f t="shared" si="277"/>
        <v>1497304.78</v>
      </c>
      <c r="N257" s="4"/>
      <c r="O257" s="4"/>
      <c r="P257" s="4"/>
      <c r="Q257" s="4">
        <f t="shared" si="253"/>
        <v>0</v>
      </c>
      <c r="R257" s="4">
        <f t="shared" si="254"/>
        <v>1497304.78</v>
      </c>
      <c r="S257" s="4"/>
      <c r="T257" s="4"/>
      <c r="U257" s="4"/>
      <c r="V257" s="4">
        <f t="shared" si="256"/>
        <v>1497304.78</v>
      </c>
      <c r="W257" s="5">
        <f t="shared" si="241"/>
        <v>22.009154356102364</v>
      </c>
      <c r="X257" s="4">
        <f t="shared" si="242"/>
        <v>-5305795.22</v>
      </c>
      <c r="Y257" s="5">
        <f t="shared" si="243"/>
        <v>22.009154356102364</v>
      </c>
    </row>
    <row r="258" spans="1:25" s="17" customFormat="1" ht="63.75" hidden="1" x14ac:dyDescent="0.2">
      <c r="A258" s="21" t="s">
        <v>391</v>
      </c>
      <c r="B258" s="8" t="s">
        <v>294</v>
      </c>
      <c r="C258" s="29" t="s">
        <v>306</v>
      </c>
      <c r="D258" s="4"/>
      <c r="E258" s="4"/>
      <c r="F258" s="4"/>
      <c r="G258" s="4"/>
      <c r="H258" s="4">
        <v>0</v>
      </c>
      <c r="I258" s="4"/>
      <c r="J258" s="4"/>
      <c r="K258" s="4"/>
      <c r="L258" s="4">
        <f t="shared" si="285"/>
        <v>0</v>
      </c>
      <c r="M258" s="4">
        <f t="shared" si="277"/>
        <v>0</v>
      </c>
      <c r="N258" s="4"/>
      <c r="O258" s="4"/>
      <c r="P258" s="4"/>
      <c r="Q258" s="4">
        <f t="shared" si="253"/>
        <v>0</v>
      </c>
      <c r="R258" s="4">
        <f t="shared" si="254"/>
        <v>0</v>
      </c>
      <c r="S258" s="4"/>
      <c r="T258" s="4"/>
      <c r="U258" s="4"/>
      <c r="V258" s="4">
        <f t="shared" si="256"/>
        <v>0</v>
      </c>
      <c r="W258" s="5" t="e">
        <f t="shared" si="241"/>
        <v>#DIV/0!</v>
      </c>
      <c r="X258" s="4">
        <f t="shared" si="242"/>
        <v>0</v>
      </c>
      <c r="Y258" s="5" t="e">
        <f t="shared" si="243"/>
        <v>#DIV/0!</v>
      </c>
    </row>
    <row r="259" spans="1:25" s="17" customFormat="1" ht="38.25" x14ac:dyDescent="0.2">
      <c r="A259" s="21" t="s">
        <v>446</v>
      </c>
      <c r="B259" s="8" t="s">
        <v>294</v>
      </c>
      <c r="C259" s="29" t="s">
        <v>306</v>
      </c>
      <c r="D259" s="4">
        <v>17857000</v>
      </c>
      <c r="E259" s="4"/>
      <c r="F259" s="4"/>
      <c r="G259" s="4"/>
      <c r="H259" s="4"/>
      <c r="I259" s="4"/>
      <c r="J259" s="4"/>
      <c r="K259" s="4"/>
      <c r="L259" s="4">
        <f t="shared" si="285"/>
        <v>0</v>
      </c>
      <c r="M259" s="4">
        <f t="shared" si="277"/>
        <v>0</v>
      </c>
      <c r="N259" s="4"/>
      <c r="O259" s="4"/>
      <c r="P259" s="4"/>
      <c r="Q259" s="4">
        <f t="shared" si="253"/>
        <v>0</v>
      </c>
      <c r="R259" s="4">
        <f t="shared" si="254"/>
        <v>0</v>
      </c>
      <c r="S259" s="4"/>
      <c r="T259" s="4"/>
      <c r="U259" s="4"/>
      <c r="V259" s="4">
        <f t="shared" si="256"/>
        <v>0</v>
      </c>
      <c r="W259" s="5">
        <f t="shared" si="241"/>
        <v>0</v>
      </c>
      <c r="X259" s="4">
        <f t="shared" si="242"/>
        <v>-17857000</v>
      </c>
      <c r="Y259" s="5">
        <f t="shared" si="243"/>
        <v>0</v>
      </c>
    </row>
    <row r="260" spans="1:25" s="17" customFormat="1" ht="89.25" x14ac:dyDescent="0.2">
      <c r="A260" s="21" t="s">
        <v>544</v>
      </c>
      <c r="B260" s="8" t="s">
        <v>294</v>
      </c>
      <c r="C260" s="29" t="s">
        <v>306</v>
      </c>
      <c r="D260" s="4">
        <v>6081000</v>
      </c>
      <c r="E260" s="4"/>
      <c r="F260" s="4"/>
      <c r="G260" s="4">
        <v>0</v>
      </c>
      <c r="H260" s="4"/>
      <c r="I260" s="4"/>
      <c r="J260" s="4"/>
      <c r="K260" s="4"/>
      <c r="L260" s="4">
        <f t="shared" si="285"/>
        <v>0</v>
      </c>
      <c r="M260" s="4">
        <f t="shared" si="277"/>
        <v>0</v>
      </c>
      <c r="N260" s="4"/>
      <c r="O260" s="4"/>
      <c r="P260" s="4"/>
      <c r="Q260" s="4">
        <f t="shared" si="253"/>
        <v>0</v>
      </c>
      <c r="R260" s="4">
        <f t="shared" si="254"/>
        <v>0</v>
      </c>
      <c r="S260" s="4"/>
      <c r="T260" s="4"/>
      <c r="U260" s="4"/>
      <c r="V260" s="4">
        <f t="shared" si="256"/>
        <v>0</v>
      </c>
      <c r="W260" s="5">
        <f t="shared" si="241"/>
        <v>0</v>
      </c>
      <c r="X260" s="4">
        <f t="shared" si="242"/>
        <v>-6081000</v>
      </c>
      <c r="Y260" s="5">
        <f t="shared" si="243"/>
        <v>0</v>
      </c>
    </row>
    <row r="261" spans="1:25" s="17" customFormat="1" ht="140.25" x14ac:dyDescent="0.2">
      <c r="A261" s="43" t="s">
        <v>342</v>
      </c>
      <c r="B261" s="8" t="s">
        <v>289</v>
      </c>
      <c r="C261" s="29" t="s">
        <v>306</v>
      </c>
      <c r="D261" s="4">
        <v>142941100</v>
      </c>
      <c r="E261" s="4"/>
      <c r="F261" s="4"/>
      <c r="G261" s="4">
        <v>35735275</v>
      </c>
      <c r="H261" s="4">
        <f>E261+F261+G261</f>
        <v>35735275</v>
      </c>
      <c r="I261" s="4"/>
      <c r="J261" s="4"/>
      <c r="K261" s="4"/>
      <c r="L261" s="4">
        <f t="shared" si="285"/>
        <v>0</v>
      </c>
      <c r="M261" s="4">
        <f t="shared" si="277"/>
        <v>35735275</v>
      </c>
      <c r="N261" s="4"/>
      <c r="O261" s="4"/>
      <c r="P261" s="4"/>
      <c r="Q261" s="4">
        <f t="shared" si="253"/>
        <v>0</v>
      </c>
      <c r="R261" s="4">
        <f t="shared" si="254"/>
        <v>35735275</v>
      </c>
      <c r="S261" s="4"/>
      <c r="T261" s="4"/>
      <c r="U261" s="4"/>
      <c r="V261" s="4">
        <f t="shared" si="256"/>
        <v>35735275</v>
      </c>
      <c r="W261" s="5">
        <f t="shared" si="241"/>
        <v>25</v>
      </c>
      <c r="X261" s="4">
        <f t="shared" si="242"/>
        <v>-107205825</v>
      </c>
      <c r="Y261" s="5">
        <f t="shared" si="243"/>
        <v>25</v>
      </c>
    </row>
    <row r="262" spans="1:25" s="17" customFormat="1" ht="51" x14ac:dyDescent="0.2">
      <c r="A262" s="41" t="s">
        <v>308</v>
      </c>
      <c r="B262" s="8" t="s">
        <v>309</v>
      </c>
      <c r="C262" s="29" t="s">
        <v>306</v>
      </c>
      <c r="D262" s="4">
        <v>56755100</v>
      </c>
      <c r="E262" s="4"/>
      <c r="F262" s="4"/>
      <c r="G262" s="4">
        <f>506651.62+1658051.62</f>
        <v>2164703.2400000002</v>
      </c>
      <c r="H262" s="4">
        <f>E262+F262+G262</f>
        <v>2164703.2400000002</v>
      </c>
      <c r="I262" s="4"/>
      <c r="J262" s="4"/>
      <c r="K262" s="4"/>
      <c r="L262" s="4">
        <f>I262+J262+K262</f>
        <v>0</v>
      </c>
      <c r="M262" s="4">
        <f t="shared" si="277"/>
        <v>2164703.2400000002</v>
      </c>
      <c r="N262" s="4"/>
      <c r="O262" s="4"/>
      <c r="P262" s="4"/>
      <c r="Q262" s="4">
        <f t="shared" si="253"/>
        <v>0</v>
      </c>
      <c r="R262" s="4">
        <f t="shared" si="254"/>
        <v>2164703.2400000002</v>
      </c>
      <c r="S262" s="4"/>
      <c r="T262" s="4"/>
      <c r="U262" s="4"/>
      <c r="V262" s="4">
        <f t="shared" si="256"/>
        <v>2164703.2400000002</v>
      </c>
      <c r="W262" s="5">
        <f t="shared" si="241"/>
        <v>3.8141122824204352</v>
      </c>
      <c r="X262" s="4">
        <f t="shared" si="242"/>
        <v>-54590396.759999998</v>
      </c>
      <c r="Y262" s="5">
        <f t="shared" si="243"/>
        <v>3.8141122824204352</v>
      </c>
    </row>
    <row r="263" spans="1:25" s="17" customFormat="1" ht="38.25" hidden="1" x14ac:dyDescent="0.2">
      <c r="A263" s="41" t="s">
        <v>447</v>
      </c>
      <c r="B263" s="8" t="s">
        <v>309</v>
      </c>
      <c r="C263" s="29" t="s">
        <v>306</v>
      </c>
      <c r="D263" s="4"/>
      <c r="E263" s="4"/>
      <c r="F263" s="4"/>
      <c r="G263" s="4"/>
      <c r="H263" s="4"/>
      <c r="I263" s="4"/>
      <c r="J263" s="4"/>
      <c r="K263" s="4"/>
      <c r="L263" s="4">
        <f t="shared" ref="L263:L264" si="286">I263+J263+K263</f>
        <v>0</v>
      </c>
      <c r="M263" s="4">
        <f t="shared" si="277"/>
        <v>0</v>
      </c>
      <c r="N263" s="4"/>
      <c r="O263" s="4"/>
      <c r="P263" s="4"/>
      <c r="Q263" s="4">
        <f t="shared" si="253"/>
        <v>0</v>
      </c>
      <c r="R263" s="4">
        <f t="shared" si="254"/>
        <v>0</v>
      </c>
      <c r="S263" s="4"/>
      <c r="T263" s="4"/>
      <c r="U263" s="4"/>
      <c r="V263" s="4">
        <f t="shared" si="256"/>
        <v>0</v>
      </c>
      <c r="W263" s="5" t="e">
        <f t="shared" si="241"/>
        <v>#DIV/0!</v>
      </c>
      <c r="X263" s="4">
        <f t="shared" si="242"/>
        <v>0</v>
      </c>
      <c r="Y263" s="5" t="e">
        <f t="shared" si="243"/>
        <v>#DIV/0!</v>
      </c>
    </row>
    <row r="264" spans="1:25" s="17" customFormat="1" ht="63.75" hidden="1" x14ac:dyDescent="0.2">
      <c r="A264" s="41" t="s">
        <v>450</v>
      </c>
      <c r="B264" s="8" t="s">
        <v>309</v>
      </c>
      <c r="C264" s="29" t="s">
        <v>306</v>
      </c>
      <c r="D264" s="4"/>
      <c r="E264" s="4"/>
      <c r="F264" s="4"/>
      <c r="G264" s="4"/>
      <c r="H264" s="4"/>
      <c r="I264" s="4"/>
      <c r="J264" s="4"/>
      <c r="K264" s="4"/>
      <c r="L264" s="4">
        <f t="shared" si="286"/>
        <v>0</v>
      </c>
      <c r="M264" s="4">
        <f t="shared" si="277"/>
        <v>0</v>
      </c>
      <c r="N264" s="4"/>
      <c r="O264" s="4"/>
      <c r="P264" s="4"/>
      <c r="Q264" s="4">
        <f t="shared" si="253"/>
        <v>0</v>
      </c>
      <c r="R264" s="4">
        <f t="shared" si="254"/>
        <v>0</v>
      </c>
      <c r="S264" s="4"/>
      <c r="T264" s="4"/>
      <c r="U264" s="4"/>
      <c r="V264" s="4">
        <f t="shared" si="256"/>
        <v>0</v>
      </c>
      <c r="W264" s="5" t="e">
        <f t="shared" si="241"/>
        <v>#DIV/0!</v>
      </c>
      <c r="X264" s="4">
        <f t="shared" si="242"/>
        <v>0</v>
      </c>
      <c r="Y264" s="5" t="e">
        <f t="shared" si="243"/>
        <v>#DIV/0!</v>
      </c>
    </row>
    <row r="265" spans="1:25" s="17" customFormat="1" ht="38.25" hidden="1" x14ac:dyDescent="0.2">
      <c r="A265" s="41" t="s">
        <v>465</v>
      </c>
      <c r="B265" s="8" t="s">
        <v>309</v>
      </c>
      <c r="C265" s="29" t="s">
        <v>306</v>
      </c>
      <c r="D265" s="4"/>
      <c r="E265" s="4"/>
      <c r="F265" s="4"/>
      <c r="G265" s="4"/>
      <c r="H265" s="4">
        <f>E265+F265+G265</f>
        <v>0</v>
      </c>
      <c r="I265" s="4"/>
      <c r="J265" s="4"/>
      <c r="K265" s="4"/>
      <c r="L265" s="4">
        <f>I265+J265+K265</f>
        <v>0</v>
      </c>
      <c r="M265" s="4">
        <f t="shared" si="277"/>
        <v>0</v>
      </c>
      <c r="N265" s="4"/>
      <c r="O265" s="4"/>
      <c r="P265" s="4"/>
      <c r="Q265" s="4">
        <f t="shared" si="253"/>
        <v>0</v>
      </c>
      <c r="R265" s="4">
        <f t="shared" si="254"/>
        <v>0</v>
      </c>
      <c r="S265" s="4"/>
      <c r="T265" s="4"/>
      <c r="U265" s="4"/>
      <c r="V265" s="4">
        <f t="shared" si="256"/>
        <v>0</v>
      </c>
      <c r="W265" s="5" t="e">
        <f t="shared" si="241"/>
        <v>#DIV/0!</v>
      </c>
      <c r="X265" s="4">
        <f t="shared" si="242"/>
        <v>0</v>
      </c>
      <c r="Y265" s="5" t="e">
        <f t="shared" si="243"/>
        <v>#DIV/0!</v>
      </c>
    </row>
    <row r="266" spans="1:25" s="17" customFormat="1" ht="38.25" x14ac:dyDescent="0.2">
      <c r="A266" s="28" t="s">
        <v>500</v>
      </c>
      <c r="B266" s="8" t="s">
        <v>239</v>
      </c>
      <c r="C266" s="29" t="s">
        <v>306</v>
      </c>
      <c r="D266" s="4">
        <v>15000000</v>
      </c>
      <c r="E266" s="4"/>
      <c r="F266" s="4"/>
      <c r="G266" s="4">
        <v>0</v>
      </c>
      <c r="H266" s="4">
        <f>E266+F266+G266</f>
        <v>0</v>
      </c>
      <c r="I266" s="4"/>
      <c r="J266" s="4"/>
      <c r="K266" s="4"/>
      <c r="L266" s="4">
        <f t="shared" si="285"/>
        <v>0</v>
      </c>
      <c r="M266" s="4">
        <f t="shared" si="277"/>
        <v>0</v>
      </c>
      <c r="N266" s="4"/>
      <c r="O266" s="4"/>
      <c r="P266" s="4"/>
      <c r="Q266" s="4">
        <f t="shared" si="253"/>
        <v>0</v>
      </c>
      <c r="R266" s="4">
        <f t="shared" si="254"/>
        <v>0</v>
      </c>
      <c r="S266" s="4"/>
      <c r="T266" s="4"/>
      <c r="U266" s="4"/>
      <c r="V266" s="4">
        <f t="shared" si="256"/>
        <v>0</v>
      </c>
      <c r="W266" s="5">
        <f t="shared" si="241"/>
        <v>0</v>
      </c>
      <c r="X266" s="4">
        <f t="shared" si="242"/>
        <v>-15000000</v>
      </c>
      <c r="Y266" s="5">
        <f t="shared" si="243"/>
        <v>0</v>
      </c>
    </row>
    <row r="267" spans="1:25" s="17" customFormat="1" ht="38.25" x14ac:dyDescent="0.2">
      <c r="A267" s="44" t="s">
        <v>310</v>
      </c>
      <c r="B267" s="8" t="s">
        <v>92</v>
      </c>
      <c r="C267" s="29" t="s">
        <v>306</v>
      </c>
      <c r="D267" s="4">
        <v>1275000</v>
      </c>
      <c r="E267" s="4"/>
      <c r="F267" s="4"/>
      <c r="G267" s="4"/>
      <c r="H267" s="4">
        <v>0</v>
      </c>
      <c r="I267" s="4"/>
      <c r="J267" s="4"/>
      <c r="K267" s="4">
        <v>0</v>
      </c>
      <c r="L267" s="4">
        <v>0</v>
      </c>
      <c r="M267" s="4">
        <f t="shared" si="277"/>
        <v>0</v>
      </c>
      <c r="N267" s="4"/>
      <c r="O267" s="4"/>
      <c r="P267" s="4"/>
      <c r="Q267" s="4">
        <f t="shared" si="253"/>
        <v>0</v>
      </c>
      <c r="R267" s="4">
        <f t="shared" si="254"/>
        <v>0</v>
      </c>
      <c r="S267" s="4"/>
      <c r="T267" s="4"/>
      <c r="U267" s="4"/>
      <c r="V267" s="4">
        <f t="shared" si="256"/>
        <v>0</v>
      </c>
      <c r="W267" s="5">
        <f t="shared" si="241"/>
        <v>0</v>
      </c>
      <c r="X267" s="4">
        <f t="shared" si="242"/>
        <v>-1275000</v>
      </c>
      <c r="Y267" s="5">
        <f t="shared" si="243"/>
        <v>0</v>
      </c>
    </row>
    <row r="268" spans="1:25" s="17" customFormat="1" ht="51" hidden="1" x14ac:dyDescent="0.2">
      <c r="A268" s="44" t="s">
        <v>448</v>
      </c>
      <c r="B268" s="8" t="s">
        <v>92</v>
      </c>
      <c r="C268" s="29" t="s">
        <v>306</v>
      </c>
      <c r="D268" s="4"/>
      <c r="E268" s="4"/>
      <c r="F268" s="4"/>
      <c r="G268" s="4"/>
      <c r="H268" s="4"/>
      <c r="I268" s="4"/>
      <c r="J268" s="4"/>
      <c r="K268" s="4"/>
      <c r="L268" s="4">
        <v>0</v>
      </c>
      <c r="M268" s="4">
        <f t="shared" si="277"/>
        <v>0</v>
      </c>
      <c r="N268" s="4"/>
      <c r="O268" s="4"/>
      <c r="P268" s="4"/>
      <c r="Q268" s="4">
        <f t="shared" si="253"/>
        <v>0</v>
      </c>
      <c r="R268" s="4">
        <f t="shared" si="254"/>
        <v>0</v>
      </c>
      <c r="S268" s="4"/>
      <c r="T268" s="4"/>
      <c r="U268" s="4"/>
      <c r="V268" s="4">
        <f t="shared" si="256"/>
        <v>0</v>
      </c>
      <c r="W268" s="5" t="e">
        <f t="shared" si="241"/>
        <v>#DIV/0!</v>
      </c>
      <c r="X268" s="4">
        <f t="shared" si="242"/>
        <v>0</v>
      </c>
      <c r="Y268" s="5" t="e">
        <f t="shared" si="243"/>
        <v>#DIV/0!</v>
      </c>
    </row>
    <row r="269" spans="1:25" s="17" customFormat="1" ht="38.25" x14ac:dyDescent="0.2">
      <c r="A269" s="44" t="s">
        <v>463</v>
      </c>
      <c r="B269" s="8" t="s">
        <v>92</v>
      </c>
      <c r="C269" s="29" t="s">
        <v>306</v>
      </c>
      <c r="D269" s="4">
        <f>31306300+14781400</f>
        <v>46087700</v>
      </c>
      <c r="E269" s="4"/>
      <c r="F269" s="4"/>
      <c r="G269" s="4">
        <v>0</v>
      </c>
      <c r="H269" s="4"/>
      <c r="I269" s="4"/>
      <c r="J269" s="4"/>
      <c r="K269" s="4"/>
      <c r="L269" s="4">
        <v>0</v>
      </c>
      <c r="M269" s="4">
        <f t="shared" si="277"/>
        <v>0</v>
      </c>
      <c r="N269" s="4"/>
      <c r="O269" s="4"/>
      <c r="P269" s="4"/>
      <c r="Q269" s="4">
        <f t="shared" si="253"/>
        <v>0</v>
      </c>
      <c r="R269" s="4">
        <f t="shared" si="254"/>
        <v>0</v>
      </c>
      <c r="S269" s="4"/>
      <c r="T269" s="4"/>
      <c r="U269" s="4"/>
      <c r="V269" s="4">
        <f t="shared" si="256"/>
        <v>0</v>
      </c>
      <c r="W269" s="5">
        <f t="shared" si="241"/>
        <v>0</v>
      </c>
      <c r="X269" s="4">
        <f t="shared" si="242"/>
        <v>-46087700</v>
      </c>
      <c r="Y269" s="5">
        <f t="shared" si="243"/>
        <v>0</v>
      </c>
    </row>
    <row r="270" spans="1:25" s="17" customFormat="1" ht="25.5" x14ac:dyDescent="0.2">
      <c r="A270" s="7" t="s">
        <v>311</v>
      </c>
      <c r="B270" s="8" t="s">
        <v>5</v>
      </c>
      <c r="C270" s="3" t="s">
        <v>312</v>
      </c>
      <c r="D270" s="4">
        <f t="shared" ref="D270:L270" si="287">+D271+D273+D291+D287+D289</f>
        <v>1611893200</v>
      </c>
      <c r="E270" s="4">
        <f t="shared" si="287"/>
        <v>0</v>
      </c>
      <c r="F270" s="4">
        <f t="shared" si="287"/>
        <v>0</v>
      </c>
      <c r="G270" s="4">
        <f t="shared" si="287"/>
        <v>448562747.27999997</v>
      </c>
      <c r="H270" s="4">
        <f t="shared" si="287"/>
        <v>448562747.27999997</v>
      </c>
      <c r="I270" s="4">
        <f t="shared" si="287"/>
        <v>0</v>
      </c>
      <c r="J270" s="4">
        <f t="shared" si="287"/>
        <v>0</v>
      </c>
      <c r="K270" s="4">
        <f t="shared" si="287"/>
        <v>0</v>
      </c>
      <c r="L270" s="4">
        <f t="shared" si="287"/>
        <v>0</v>
      </c>
      <c r="M270" s="4">
        <f t="shared" si="277"/>
        <v>448562747.27999997</v>
      </c>
      <c r="N270" s="4">
        <f>+N271+N273+N291+N287+N289</f>
        <v>0</v>
      </c>
      <c r="O270" s="4">
        <f>+O271+O273+O291+O287+O289</f>
        <v>0</v>
      </c>
      <c r="P270" s="4">
        <f>+P271+P273+P291+P287+P289</f>
        <v>0</v>
      </c>
      <c r="Q270" s="4">
        <f t="shared" si="253"/>
        <v>0</v>
      </c>
      <c r="R270" s="4">
        <f t="shared" si="254"/>
        <v>448562747.27999997</v>
      </c>
      <c r="S270" s="4">
        <f>+S271+S273+S291+S287+S289</f>
        <v>0</v>
      </c>
      <c r="T270" s="4">
        <f>+T271+T273+T291+T287+T289</f>
        <v>0</v>
      </c>
      <c r="U270" s="4">
        <f>+U271+U273+U291+U287+U289</f>
        <v>0</v>
      </c>
      <c r="V270" s="4">
        <f t="shared" si="256"/>
        <v>448562747.27999997</v>
      </c>
      <c r="W270" s="5">
        <f t="shared" si="241"/>
        <v>27.828316868636211</v>
      </c>
      <c r="X270" s="4">
        <f t="shared" si="242"/>
        <v>-1163330452.72</v>
      </c>
      <c r="Y270" s="5">
        <f t="shared" si="243"/>
        <v>27.828316868636211</v>
      </c>
    </row>
    <row r="271" spans="1:25" s="45" customFormat="1" ht="38.25" x14ac:dyDescent="0.25">
      <c r="A271" s="7" t="s">
        <v>313</v>
      </c>
      <c r="B271" s="8" t="s">
        <v>5</v>
      </c>
      <c r="C271" s="3" t="s">
        <v>314</v>
      </c>
      <c r="D271" s="4">
        <f t="shared" ref="D271:P271" si="288">+D272</f>
        <v>55547800</v>
      </c>
      <c r="E271" s="4">
        <f t="shared" si="288"/>
        <v>0</v>
      </c>
      <c r="F271" s="4">
        <f t="shared" si="288"/>
        <v>0</v>
      </c>
      <c r="G271" s="4">
        <f t="shared" si="288"/>
        <v>13164137.93</v>
      </c>
      <c r="H271" s="4">
        <f t="shared" si="288"/>
        <v>13164137.93</v>
      </c>
      <c r="I271" s="4">
        <f t="shared" si="288"/>
        <v>0</v>
      </c>
      <c r="J271" s="4">
        <f t="shared" si="288"/>
        <v>0</v>
      </c>
      <c r="K271" s="4">
        <f t="shared" si="288"/>
        <v>0</v>
      </c>
      <c r="L271" s="4">
        <f t="shared" si="288"/>
        <v>0</v>
      </c>
      <c r="M271" s="4">
        <f t="shared" si="277"/>
        <v>13164137.93</v>
      </c>
      <c r="N271" s="4">
        <f t="shared" si="288"/>
        <v>0</v>
      </c>
      <c r="O271" s="4">
        <f t="shared" si="288"/>
        <v>0</v>
      </c>
      <c r="P271" s="4">
        <f t="shared" si="288"/>
        <v>0</v>
      </c>
      <c r="Q271" s="4">
        <f t="shared" si="253"/>
        <v>0</v>
      </c>
      <c r="R271" s="4">
        <f t="shared" si="254"/>
        <v>13164137.93</v>
      </c>
      <c r="S271" s="4">
        <f t="shared" ref="S271:U271" si="289">+S272</f>
        <v>0</v>
      </c>
      <c r="T271" s="4">
        <f t="shared" si="289"/>
        <v>0</v>
      </c>
      <c r="U271" s="4">
        <f t="shared" si="289"/>
        <v>0</v>
      </c>
      <c r="V271" s="4">
        <f t="shared" si="256"/>
        <v>13164137.93</v>
      </c>
      <c r="W271" s="5">
        <f t="shared" si="241"/>
        <v>23.698756620424209</v>
      </c>
      <c r="X271" s="4">
        <f t="shared" si="242"/>
        <v>-42383662.07</v>
      </c>
      <c r="Y271" s="5">
        <f t="shared" si="243"/>
        <v>23.698756620424209</v>
      </c>
    </row>
    <row r="272" spans="1:25" s="45" customFormat="1" ht="38.25" x14ac:dyDescent="0.2">
      <c r="A272" s="31" t="s">
        <v>344</v>
      </c>
      <c r="B272" s="8" t="s">
        <v>92</v>
      </c>
      <c r="C272" s="3" t="s">
        <v>315</v>
      </c>
      <c r="D272" s="42">
        <v>55547800</v>
      </c>
      <c r="E272" s="42"/>
      <c r="F272" s="42"/>
      <c r="G272" s="42">
        <v>13164137.93</v>
      </c>
      <c r="H272" s="4">
        <f>E272+F272+G272</f>
        <v>13164137.93</v>
      </c>
      <c r="I272" s="42"/>
      <c r="J272" s="42"/>
      <c r="K272" s="42"/>
      <c r="L272" s="4">
        <f t="shared" ref="L272" si="290">I272+J272+K272</f>
        <v>0</v>
      </c>
      <c r="M272" s="4">
        <f t="shared" si="277"/>
        <v>13164137.93</v>
      </c>
      <c r="N272" s="42"/>
      <c r="O272" s="42"/>
      <c r="P272" s="42"/>
      <c r="Q272" s="4">
        <f t="shared" si="253"/>
        <v>0</v>
      </c>
      <c r="R272" s="4">
        <f t="shared" si="254"/>
        <v>13164137.93</v>
      </c>
      <c r="S272" s="42"/>
      <c r="T272" s="42"/>
      <c r="U272" s="42"/>
      <c r="V272" s="4">
        <f t="shared" si="256"/>
        <v>13164137.93</v>
      </c>
      <c r="W272" s="5">
        <f t="shared" si="241"/>
        <v>23.698756620424209</v>
      </c>
      <c r="X272" s="4">
        <f t="shared" si="242"/>
        <v>-42383662.07</v>
      </c>
      <c r="Y272" s="5">
        <f t="shared" si="243"/>
        <v>23.698756620424209</v>
      </c>
    </row>
    <row r="273" spans="1:25" s="17" customFormat="1" ht="25.5" x14ac:dyDescent="0.2">
      <c r="A273" s="7" t="s">
        <v>316</v>
      </c>
      <c r="B273" s="8" t="s">
        <v>5</v>
      </c>
      <c r="C273" s="8" t="s">
        <v>317</v>
      </c>
      <c r="D273" s="4">
        <f t="shared" ref="D273:P273" si="291">+D274</f>
        <v>29143600</v>
      </c>
      <c r="E273" s="4">
        <f t="shared" si="291"/>
        <v>0</v>
      </c>
      <c r="F273" s="4">
        <f t="shared" si="291"/>
        <v>0</v>
      </c>
      <c r="G273" s="4">
        <f t="shared" si="291"/>
        <v>6291409.3499999996</v>
      </c>
      <c r="H273" s="4">
        <f t="shared" si="291"/>
        <v>6291409.3499999996</v>
      </c>
      <c r="I273" s="4">
        <f t="shared" si="291"/>
        <v>0</v>
      </c>
      <c r="J273" s="4">
        <f t="shared" si="291"/>
        <v>0</v>
      </c>
      <c r="K273" s="4">
        <f t="shared" si="291"/>
        <v>0</v>
      </c>
      <c r="L273" s="4">
        <f t="shared" si="291"/>
        <v>0</v>
      </c>
      <c r="M273" s="4">
        <f t="shared" si="277"/>
        <v>6291409.3499999996</v>
      </c>
      <c r="N273" s="4">
        <f t="shared" si="291"/>
        <v>0</v>
      </c>
      <c r="O273" s="4">
        <f t="shared" si="291"/>
        <v>0</v>
      </c>
      <c r="P273" s="4">
        <f t="shared" si="291"/>
        <v>0</v>
      </c>
      <c r="Q273" s="4">
        <f t="shared" si="253"/>
        <v>0</v>
      </c>
      <c r="R273" s="4">
        <f t="shared" si="254"/>
        <v>6291409.3499999996</v>
      </c>
      <c r="S273" s="4">
        <f t="shared" ref="S273:U273" si="292">+S274</f>
        <v>0</v>
      </c>
      <c r="T273" s="4">
        <f t="shared" si="292"/>
        <v>0</v>
      </c>
      <c r="U273" s="4">
        <f t="shared" si="292"/>
        <v>0</v>
      </c>
      <c r="V273" s="4">
        <f t="shared" si="256"/>
        <v>6291409.3499999996</v>
      </c>
      <c r="W273" s="5">
        <f t="shared" si="241"/>
        <v>21.587619065592445</v>
      </c>
      <c r="X273" s="4">
        <f t="shared" si="242"/>
        <v>-22852190.649999999</v>
      </c>
      <c r="Y273" s="5">
        <f t="shared" si="243"/>
        <v>21.587619065592445</v>
      </c>
    </row>
    <row r="274" spans="1:25" s="45" customFormat="1" ht="25.5" x14ac:dyDescent="0.25">
      <c r="A274" s="7" t="s">
        <v>318</v>
      </c>
      <c r="B274" s="8" t="s">
        <v>5</v>
      </c>
      <c r="C274" s="8" t="s">
        <v>319</v>
      </c>
      <c r="D274" s="4">
        <f t="shared" ref="D274:L274" si="293">SUM(D275:D286)</f>
        <v>29143600</v>
      </c>
      <c r="E274" s="4">
        <f t="shared" si="293"/>
        <v>0</v>
      </c>
      <c r="F274" s="4">
        <f t="shared" si="293"/>
        <v>0</v>
      </c>
      <c r="G274" s="4">
        <f t="shared" si="293"/>
        <v>6291409.3499999996</v>
      </c>
      <c r="H274" s="4">
        <f t="shared" si="293"/>
        <v>6291409.3499999996</v>
      </c>
      <c r="I274" s="4">
        <f t="shared" si="293"/>
        <v>0</v>
      </c>
      <c r="J274" s="4">
        <f t="shared" si="293"/>
        <v>0</v>
      </c>
      <c r="K274" s="4">
        <f t="shared" si="293"/>
        <v>0</v>
      </c>
      <c r="L274" s="4">
        <f t="shared" si="293"/>
        <v>0</v>
      </c>
      <c r="M274" s="4">
        <f t="shared" si="277"/>
        <v>6291409.3499999996</v>
      </c>
      <c r="N274" s="4">
        <f>SUM(N275:N286)</f>
        <v>0</v>
      </c>
      <c r="O274" s="4">
        <f>SUM(O275:O286)</f>
        <v>0</v>
      </c>
      <c r="P274" s="4">
        <f>SUM(P275:P286)</f>
        <v>0</v>
      </c>
      <c r="Q274" s="4">
        <f t="shared" si="253"/>
        <v>0</v>
      </c>
      <c r="R274" s="4">
        <f t="shared" si="254"/>
        <v>6291409.3499999996</v>
      </c>
      <c r="S274" s="4">
        <f>SUM(S275:S286)</f>
        <v>0</v>
      </c>
      <c r="T274" s="4">
        <f>SUM(T275:T286)</f>
        <v>0</v>
      </c>
      <c r="U274" s="4">
        <f>SUM(U275:U286)</f>
        <v>0</v>
      </c>
      <c r="V274" s="4">
        <f t="shared" si="256"/>
        <v>6291409.3499999996</v>
      </c>
      <c r="W274" s="5">
        <f t="shared" si="241"/>
        <v>21.587619065592445</v>
      </c>
      <c r="X274" s="4">
        <f t="shared" si="242"/>
        <v>-22852190.649999999</v>
      </c>
      <c r="Y274" s="5">
        <f t="shared" si="243"/>
        <v>21.587619065592445</v>
      </c>
    </row>
    <row r="275" spans="1:25" s="17" customFormat="1" ht="38.25" x14ac:dyDescent="0.2">
      <c r="A275" s="31" t="s">
        <v>320</v>
      </c>
      <c r="B275" s="8" t="s">
        <v>294</v>
      </c>
      <c r="C275" s="8" t="s">
        <v>319</v>
      </c>
      <c r="D275" s="42">
        <v>13551700</v>
      </c>
      <c r="E275" s="42"/>
      <c r="F275" s="42"/>
      <c r="G275" s="42">
        <v>2850000</v>
      </c>
      <c r="H275" s="4">
        <f t="shared" ref="H275:H286" si="294">E275+F275+G275</f>
        <v>2850000</v>
      </c>
      <c r="I275" s="42"/>
      <c r="J275" s="42"/>
      <c r="K275" s="42"/>
      <c r="L275" s="4">
        <f t="shared" ref="L275:L286" si="295">I275+J275+K275</f>
        <v>0</v>
      </c>
      <c r="M275" s="4">
        <f t="shared" si="277"/>
        <v>2850000</v>
      </c>
      <c r="N275" s="42"/>
      <c r="O275" s="42"/>
      <c r="P275" s="42"/>
      <c r="Q275" s="4">
        <f t="shared" si="253"/>
        <v>0</v>
      </c>
      <c r="R275" s="4">
        <f t="shared" si="254"/>
        <v>2850000</v>
      </c>
      <c r="S275" s="42"/>
      <c r="T275" s="42"/>
      <c r="U275" s="42"/>
      <c r="V275" s="4">
        <f t="shared" si="256"/>
        <v>2850000</v>
      </c>
      <c r="W275" s="5">
        <f t="shared" si="241"/>
        <v>21.030571810178795</v>
      </c>
      <c r="X275" s="4">
        <f t="shared" si="242"/>
        <v>-10701700</v>
      </c>
      <c r="Y275" s="5">
        <f t="shared" si="243"/>
        <v>21.030571810178795</v>
      </c>
    </row>
    <row r="276" spans="1:25" s="17" customFormat="1" ht="68.45" customHeight="1" x14ac:dyDescent="0.2">
      <c r="A276" s="46" t="s">
        <v>321</v>
      </c>
      <c r="B276" s="8" t="s">
        <v>294</v>
      </c>
      <c r="C276" s="8" t="s">
        <v>319</v>
      </c>
      <c r="D276" s="42">
        <v>55700</v>
      </c>
      <c r="E276" s="42"/>
      <c r="F276" s="42"/>
      <c r="G276" s="42">
        <v>15000</v>
      </c>
      <c r="H276" s="4">
        <f t="shared" si="294"/>
        <v>15000</v>
      </c>
      <c r="I276" s="42"/>
      <c r="J276" s="42"/>
      <c r="K276" s="42"/>
      <c r="L276" s="4">
        <f t="shared" si="295"/>
        <v>0</v>
      </c>
      <c r="M276" s="4">
        <f t="shared" si="277"/>
        <v>15000</v>
      </c>
      <c r="N276" s="42"/>
      <c r="O276" s="42"/>
      <c r="P276" s="42"/>
      <c r="Q276" s="4">
        <f t="shared" si="253"/>
        <v>0</v>
      </c>
      <c r="R276" s="4">
        <f t="shared" si="254"/>
        <v>15000</v>
      </c>
      <c r="S276" s="42"/>
      <c r="T276" s="42"/>
      <c r="U276" s="42"/>
      <c r="V276" s="4">
        <f t="shared" si="256"/>
        <v>15000</v>
      </c>
      <c r="W276" s="5">
        <f t="shared" ref="W276:W319" si="296">V276/D276*100</f>
        <v>26.929982046678635</v>
      </c>
      <c r="X276" s="4">
        <f t="shared" ref="X276:X319" si="297">V276-D276</f>
        <v>-40700</v>
      </c>
      <c r="Y276" s="5">
        <f t="shared" ref="Y276:Y319" si="298">V276/D276*100</f>
        <v>26.929982046678635</v>
      </c>
    </row>
    <row r="277" spans="1:25" s="17" customFormat="1" ht="29.45" customHeight="1" x14ac:dyDescent="0.2">
      <c r="A277" s="47" t="s">
        <v>322</v>
      </c>
      <c r="B277" s="8" t="s">
        <v>294</v>
      </c>
      <c r="C277" s="8" t="s">
        <v>319</v>
      </c>
      <c r="D277" s="42">
        <v>3337200</v>
      </c>
      <c r="E277" s="42"/>
      <c r="F277" s="42"/>
      <c r="G277" s="42">
        <v>647266</v>
      </c>
      <c r="H277" s="4">
        <f t="shared" si="294"/>
        <v>647266</v>
      </c>
      <c r="I277" s="42"/>
      <c r="J277" s="42"/>
      <c r="K277" s="42"/>
      <c r="L277" s="4">
        <f t="shared" si="295"/>
        <v>0</v>
      </c>
      <c r="M277" s="4">
        <f t="shared" si="277"/>
        <v>647266</v>
      </c>
      <c r="N277" s="42"/>
      <c r="O277" s="42"/>
      <c r="P277" s="42"/>
      <c r="Q277" s="4">
        <f t="shared" si="253"/>
        <v>0</v>
      </c>
      <c r="R277" s="4">
        <f t="shared" si="254"/>
        <v>647266</v>
      </c>
      <c r="S277" s="42"/>
      <c r="T277" s="42"/>
      <c r="U277" s="42"/>
      <c r="V277" s="4">
        <f t="shared" si="256"/>
        <v>647266</v>
      </c>
      <c r="W277" s="5">
        <f t="shared" si="296"/>
        <v>19.395481241759562</v>
      </c>
      <c r="X277" s="4">
        <f t="shared" si="297"/>
        <v>-2689934</v>
      </c>
      <c r="Y277" s="5">
        <f t="shared" si="298"/>
        <v>19.395481241759562</v>
      </c>
    </row>
    <row r="278" spans="1:25" s="45" customFormat="1" ht="38.25" x14ac:dyDescent="0.2">
      <c r="A278" s="31" t="s">
        <v>323</v>
      </c>
      <c r="B278" s="8" t="s">
        <v>239</v>
      </c>
      <c r="C278" s="8" t="s">
        <v>319</v>
      </c>
      <c r="D278" s="4">
        <v>62200</v>
      </c>
      <c r="E278" s="4"/>
      <c r="F278" s="4"/>
      <c r="G278" s="4">
        <v>15550</v>
      </c>
      <c r="H278" s="4">
        <f t="shared" si="294"/>
        <v>15550</v>
      </c>
      <c r="I278" s="4"/>
      <c r="J278" s="4"/>
      <c r="K278" s="4"/>
      <c r="L278" s="4">
        <f t="shared" si="295"/>
        <v>0</v>
      </c>
      <c r="M278" s="4">
        <f t="shared" si="277"/>
        <v>15550</v>
      </c>
      <c r="N278" s="4"/>
      <c r="O278" s="4"/>
      <c r="P278" s="4"/>
      <c r="Q278" s="4">
        <f t="shared" si="253"/>
        <v>0</v>
      </c>
      <c r="R278" s="4">
        <f t="shared" si="254"/>
        <v>15550</v>
      </c>
      <c r="S278" s="4"/>
      <c r="T278" s="4"/>
      <c r="U278" s="4"/>
      <c r="V278" s="4">
        <f t="shared" si="256"/>
        <v>15550</v>
      </c>
      <c r="W278" s="5">
        <f t="shared" si="296"/>
        <v>25</v>
      </c>
      <c r="X278" s="4">
        <f t="shared" si="297"/>
        <v>-46650</v>
      </c>
      <c r="Y278" s="5">
        <f t="shared" si="298"/>
        <v>25</v>
      </c>
    </row>
    <row r="279" spans="1:25" s="45" customFormat="1" ht="25.5" x14ac:dyDescent="0.25">
      <c r="A279" s="7" t="s">
        <v>324</v>
      </c>
      <c r="B279" s="8" t="s">
        <v>239</v>
      </c>
      <c r="C279" s="8" t="s">
        <v>319</v>
      </c>
      <c r="D279" s="42">
        <v>176300</v>
      </c>
      <c r="E279" s="42"/>
      <c r="F279" s="42"/>
      <c r="G279" s="42">
        <v>44074.97</v>
      </c>
      <c r="H279" s="4">
        <f t="shared" si="294"/>
        <v>44074.97</v>
      </c>
      <c r="I279" s="42"/>
      <c r="J279" s="42"/>
      <c r="K279" s="42"/>
      <c r="L279" s="4">
        <f t="shared" si="295"/>
        <v>0</v>
      </c>
      <c r="M279" s="4">
        <f t="shared" si="277"/>
        <v>44074.97</v>
      </c>
      <c r="N279" s="42"/>
      <c r="O279" s="42"/>
      <c r="P279" s="42"/>
      <c r="Q279" s="4">
        <f t="shared" si="253"/>
        <v>0</v>
      </c>
      <c r="R279" s="4">
        <f t="shared" si="254"/>
        <v>44074.97</v>
      </c>
      <c r="S279" s="42"/>
      <c r="T279" s="42"/>
      <c r="U279" s="42"/>
      <c r="V279" s="4">
        <f t="shared" si="256"/>
        <v>44074.97</v>
      </c>
      <c r="W279" s="5">
        <f t="shared" si="296"/>
        <v>24.999982983550765</v>
      </c>
      <c r="X279" s="4">
        <f t="shared" si="297"/>
        <v>-132225.03</v>
      </c>
      <c r="Y279" s="5">
        <f t="shared" si="298"/>
        <v>24.999982983550765</v>
      </c>
    </row>
    <row r="280" spans="1:25" s="45" customFormat="1" ht="51" x14ac:dyDescent="0.25">
      <c r="A280" s="46" t="s">
        <v>501</v>
      </c>
      <c r="B280" s="8" t="s">
        <v>239</v>
      </c>
      <c r="C280" s="8" t="s">
        <v>319</v>
      </c>
      <c r="D280" s="48">
        <v>3926900</v>
      </c>
      <c r="E280" s="48"/>
      <c r="F280" s="48"/>
      <c r="G280" s="49">
        <v>724365.89</v>
      </c>
      <c r="H280" s="4">
        <f t="shared" si="294"/>
        <v>724365.89</v>
      </c>
      <c r="I280" s="48"/>
      <c r="J280" s="48"/>
      <c r="K280" s="49"/>
      <c r="L280" s="4">
        <f t="shared" si="295"/>
        <v>0</v>
      </c>
      <c r="M280" s="4">
        <f t="shared" si="277"/>
        <v>724365.89</v>
      </c>
      <c r="N280" s="49"/>
      <c r="O280" s="49"/>
      <c r="P280" s="49"/>
      <c r="Q280" s="4">
        <f t="shared" si="253"/>
        <v>0</v>
      </c>
      <c r="R280" s="4">
        <f t="shared" si="254"/>
        <v>724365.89</v>
      </c>
      <c r="S280" s="49"/>
      <c r="T280" s="49"/>
      <c r="U280" s="49"/>
      <c r="V280" s="4">
        <f t="shared" si="256"/>
        <v>724365.89</v>
      </c>
      <c r="W280" s="5">
        <f t="shared" si="296"/>
        <v>18.446252514706256</v>
      </c>
      <c r="X280" s="4">
        <f t="shared" si="297"/>
        <v>-3202534.11</v>
      </c>
      <c r="Y280" s="5">
        <f t="shared" si="298"/>
        <v>18.446252514706256</v>
      </c>
    </row>
    <row r="281" spans="1:25" s="17" customFormat="1" ht="51" x14ac:dyDescent="0.2">
      <c r="A281" s="31" t="s">
        <v>502</v>
      </c>
      <c r="B281" s="8" t="s">
        <v>239</v>
      </c>
      <c r="C281" s="8" t="s">
        <v>319</v>
      </c>
      <c r="D281" s="42">
        <v>3257100</v>
      </c>
      <c r="E281" s="42"/>
      <c r="F281" s="42"/>
      <c r="G281" s="50">
        <v>971839.93</v>
      </c>
      <c r="H281" s="4">
        <f t="shared" si="294"/>
        <v>971839.93</v>
      </c>
      <c r="I281" s="42"/>
      <c r="J281" s="42"/>
      <c r="K281" s="50"/>
      <c r="L281" s="4">
        <f t="shared" si="295"/>
        <v>0</v>
      </c>
      <c r="M281" s="4">
        <f t="shared" si="277"/>
        <v>971839.93</v>
      </c>
      <c r="N281" s="50"/>
      <c r="O281" s="50"/>
      <c r="P281" s="50"/>
      <c r="Q281" s="4">
        <f t="shared" si="253"/>
        <v>0</v>
      </c>
      <c r="R281" s="4">
        <f t="shared" si="254"/>
        <v>971839.93</v>
      </c>
      <c r="S281" s="50"/>
      <c r="T281" s="50"/>
      <c r="U281" s="50"/>
      <c r="V281" s="4">
        <f t="shared" si="256"/>
        <v>971839.93</v>
      </c>
      <c r="W281" s="5">
        <f t="shared" si="296"/>
        <v>29.837583433115348</v>
      </c>
      <c r="X281" s="4">
        <f t="shared" si="297"/>
        <v>-2285260.0699999998</v>
      </c>
      <c r="Y281" s="5">
        <f t="shared" si="298"/>
        <v>29.837583433115348</v>
      </c>
    </row>
    <row r="282" spans="1:25" s="45" customFormat="1" ht="28.9" customHeight="1" x14ac:dyDescent="0.25">
      <c r="A282" s="7" t="s">
        <v>503</v>
      </c>
      <c r="B282" s="8" t="s">
        <v>239</v>
      </c>
      <c r="C282" s="8" t="s">
        <v>319</v>
      </c>
      <c r="D282" s="48">
        <v>1077800</v>
      </c>
      <c r="E282" s="48"/>
      <c r="F282" s="48"/>
      <c r="G282" s="49">
        <v>278889.63</v>
      </c>
      <c r="H282" s="4">
        <f t="shared" si="294"/>
        <v>278889.63</v>
      </c>
      <c r="I282" s="48"/>
      <c r="J282" s="48"/>
      <c r="K282" s="49"/>
      <c r="L282" s="4">
        <f t="shared" si="295"/>
        <v>0</v>
      </c>
      <c r="M282" s="4">
        <f t="shared" si="277"/>
        <v>278889.63</v>
      </c>
      <c r="N282" s="49"/>
      <c r="O282" s="49"/>
      <c r="P282" s="49"/>
      <c r="Q282" s="4">
        <f t="shared" si="253"/>
        <v>0</v>
      </c>
      <c r="R282" s="4">
        <f t="shared" si="254"/>
        <v>278889.63</v>
      </c>
      <c r="S282" s="49"/>
      <c r="T282" s="49"/>
      <c r="U282" s="49"/>
      <c r="V282" s="4">
        <f t="shared" si="256"/>
        <v>278889.63</v>
      </c>
      <c r="W282" s="5">
        <f t="shared" si="296"/>
        <v>25.875823900538137</v>
      </c>
      <c r="X282" s="4">
        <f t="shared" si="297"/>
        <v>-798910.37</v>
      </c>
      <c r="Y282" s="5">
        <f t="shared" si="298"/>
        <v>25.875823900538137</v>
      </c>
    </row>
    <row r="283" spans="1:25" s="45" customFormat="1" ht="68.45" customHeight="1" x14ac:dyDescent="0.25">
      <c r="A283" s="7" t="s">
        <v>325</v>
      </c>
      <c r="B283" s="8" t="s">
        <v>239</v>
      </c>
      <c r="C283" s="8" t="s">
        <v>319</v>
      </c>
      <c r="D283" s="51">
        <v>700</v>
      </c>
      <c r="E283" s="51"/>
      <c r="F283" s="51"/>
      <c r="G283" s="52">
        <v>0</v>
      </c>
      <c r="H283" s="4">
        <f t="shared" si="294"/>
        <v>0</v>
      </c>
      <c r="I283" s="51"/>
      <c r="J283" s="51"/>
      <c r="K283" s="52"/>
      <c r="L283" s="4">
        <f t="shared" si="295"/>
        <v>0</v>
      </c>
      <c r="M283" s="4">
        <f t="shared" si="277"/>
        <v>0</v>
      </c>
      <c r="N283" s="52"/>
      <c r="O283" s="52"/>
      <c r="P283" s="52"/>
      <c r="Q283" s="4">
        <f t="shared" si="253"/>
        <v>0</v>
      </c>
      <c r="R283" s="4">
        <f t="shared" si="254"/>
        <v>0</v>
      </c>
      <c r="S283" s="52"/>
      <c r="T283" s="52"/>
      <c r="U283" s="52"/>
      <c r="V283" s="4">
        <f t="shared" si="256"/>
        <v>0</v>
      </c>
      <c r="W283" s="5">
        <f t="shared" si="296"/>
        <v>0</v>
      </c>
      <c r="X283" s="4">
        <f t="shared" si="297"/>
        <v>-700</v>
      </c>
      <c r="Y283" s="5">
        <f t="shared" si="298"/>
        <v>0</v>
      </c>
    </row>
    <row r="284" spans="1:25" s="17" customFormat="1" ht="38.25" x14ac:dyDescent="0.2">
      <c r="A284" s="7" t="s">
        <v>326</v>
      </c>
      <c r="B284" s="8" t="s">
        <v>239</v>
      </c>
      <c r="C284" s="8" t="s">
        <v>319</v>
      </c>
      <c r="D284" s="42">
        <v>2154300</v>
      </c>
      <c r="E284" s="42"/>
      <c r="F284" s="42"/>
      <c r="G284" s="50">
        <v>612732.93000000005</v>
      </c>
      <c r="H284" s="4">
        <f t="shared" si="294"/>
        <v>612732.93000000005</v>
      </c>
      <c r="I284" s="42"/>
      <c r="J284" s="42"/>
      <c r="K284" s="50"/>
      <c r="L284" s="4">
        <f t="shared" si="295"/>
        <v>0</v>
      </c>
      <c r="M284" s="4">
        <f t="shared" si="277"/>
        <v>612732.93000000005</v>
      </c>
      <c r="N284" s="50"/>
      <c r="O284" s="50"/>
      <c r="P284" s="50"/>
      <c r="Q284" s="4">
        <f t="shared" si="253"/>
        <v>0</v>
      </c>
      <c r="R284" s="4">
        <f t="shared" si="254"/>
        <v>612732.93000000005</v>
      </c>
      <c r="S284" s="50"/>
      <c r="T284" s="50"/>
      <c r="U284" s="50"/>
      <c r="V284" s="4">
        <f t="shared" si="256"/>
        <v>612732.93000000005</v>
      </c>
      <c r="W284" s="5">
        <f t="shared" si="296"/>
        <v>28.442321403704224</v>
      </c>
      <c r="X284" s="4">
        <f t="shared" si="297"/>
        <v>-1541567.0699999998</v>
      </c>
      <c r="Y284" s="5">
        <f t="shared" si="298"/>
        <v>28.442321403704224</v>
      </c>
    </row>
    <row r="285" spans="1:25" s="17" customFormat="1" ht="25.5" hidden="1" x14ac:dyDescent="0.2">
      <c r="A285" s="7" t="s">
        <v>327</v>
      </c>
      <c r="B285" s="8" t="s">
        <v>239</v>
      </c>
      <c r="C285" s="8" t="s">
        <v>319</v>
      </c>
      <c r="D285" s="42"/>
      <c r="E285" s="42"/>
      <c r="F285" s="42"/>
      <c r="G285" s="50"/>
      <c r="H285" s="4">
        <f t="shared" si="294"/>
        <v>0</v>
      </c>
      <c r="I285" s="42"/>
      <c r="J285" s="42"/>
      <c r="K285" s="50"/>
      <c r="L285" s="4">
        <f t="shared" si="295"/>
        <v>0</v>
      </c>
      <c r="M285" s="4">
        <f t="shared" si="277"/>
        <v>0</v>
      </c>
      <c r="N285" s="50"/>
      <c r="O285" s="50"/>
      <c r="P285" s="50"/>
      <c r="Q285" s="4">
        <f t="shared" si="253"/>
        <v>0</v>
      </c>
      <c r="R285" s="4">
        <f t="shared" si="254"/>
        <v>0</v>
      </c>
      <c r="S285" s="50"/>
      <c r="T285" s="50"/>
      <c r="U285" s="50"/>
      <c r="V285" s="4">
        <f t="shared" si="256"/>
        <v>0</v>
      </c>
      <c r="W285" s="5" t="e">
        <f t="shared" si="296"/>
        <v>#DIV/0!</v>
      </c>
      <c r="X285" s="4">
        <f t="shared" si="297"/>
        <v>0</v>
      </c>
      <c r="Y285" s="5" t="e">
        <f t="shared" si="298"/>
        <v>#DIV/0!</v>
      </c>
    </row>
    <row r="286" spans="1:25" s="17" customFormat="1" ht="51" x14ac:dyDescent="0.2">
      <c r="A286" s="53" t="s">
        <v>556</v>
      </c>
      <c r="B286" s="8" t="s">
        <v>92</v>
      </c>
      <c r="C286" s="8" t="s">
        <v>319</v>
      </c>
      <c r="D286" s="42">
        <v>1543700</v>
      </c>
      <c r="E286" s="42"/>
      <c r="F286" s="42"/>
      <c r="G286" s="42">
        <v>131690</v>
      </c>
      <c r="H286" s="4">
        <f t="shared" si="294"/>
        <v>131690</v>
      </c>
      <c r="I286" s="42"/>
      <c r="J286" s="42"/>
      <c r="K286" s="42"/>
      <c r="L286" s="4">
        <f t="shared" si="295"/>
        <v>0</v>
      </c>
      <c r="M286" s="4">
        <f t="shared" si="277"/>
        <v>131690</v>
      </c>
      <c r="N286" s="42"/>
      <c r="O286" s="42"/>
      <c r="P286" s="42"/>
      <c r="Q286" s="4">
        <f t="shared" si="253"/>
        <v>0</v>
      </c>
      <c r="R286" s="4">
        <f t="shared" si="254"/>
        <v>131690</v>
      </c>
      <c r="S286" s="42"/>
      <c r="T286" s="42"/>
      <c r="U286" s="42"/>
      <c r="V286" s="4">
        <f t="shared" si="256"/>
        <v>131690</v>
      </c>
      <c r="W286" s="5">
        <f t="shared" si="296"/>
        <v>8.5308026170888134</v>
      </c>
      <c r="X286" s="4">
        <f t="shared" si="297"/>
        <v>-1412010</v>
      </c>
      <c r="Y286" s="5">
        <f t="shared" si="298"/>
        <v>8.5308026170888134</v>
      </c>
    </row>
    <row r="287" spans="1:25" s="17" customFormat="1" ht="51" x14ac:dyDescent="0.2">
      <c r="A287" s="7" t="s">
        <v>328</v>
      </c>
      <c r="B287" s="8" t="s">
        <v>5</v>
      </c>
      <c r="C287" s="36" t="s">
        <v>329</v>
      </c>
      <c r="D287" s="42">
        <f t="shared" ref="D287:P287" si="299">+D288</f>
        <v>83200</v>
      </c>
      <c r="E287" s="42">
        <f t="shared" si="299"/>
        <v>0</v>
      </c>
      <c r="F287" s="42">
        <f t="shared" si="299"/>
        <v>0</v>
      </c>
      <c r="G287" s="42">
        <f t="shared" si="299"/>
        <v>83200</v>
      </c>
      <c r="H287" s="42">
        <f t="shared" si="299"/>
        <v>83200</v>
      </c>
      <c r="I287" s="42">
        <f t="shared" si="299"/>
        <v>0</v>
      </c>
      <c r="J287" s="42">
        <f t="shared" si="299"/>
        <v>0</v>
      </c>
      <c r="K287" s="42">
        <f t="shared" si="299"/>
        <v>0</v>
      </c>
      <c r="L287" s="42">
        <f t="shared" si="299"/>
        <v>0</v>
      </c>
      <c r="M287" s="4">
        <f t="shared" si="277"/>
        <v>83200</v>
      </c>
      <c r="N287" s="42">
        <f t="shared" si="299"/>
        <v>0</v>
      </c>
      <c r="O287" s="42">
        <f t="shared" si="299"/>
        <v>0</v>
      </c>
      <c r="P287" s="42">
        <f t="shared" si="299"/>
        <v>0</v>
      </c>
      <c r="Q287" s="4">
        <f t="shared" si="253"/>
        <v>0</v>
      </c>
      <c r="R287" s="4">
        <f t="shared" si="254"/>
        <v>83200</v>
      </c>
      <c r="S287" s="42">
        <f t="shared" ref="S287:U287" si="300">+S288</f>
        <v>0</v>
      </c>
      <c r="T287" s="42">
        <f t="shared" si="300"/>
        <v>0</v>
      </c>
      <c r="U287" s="42">
        <f t="shared" si="300"/>
        <v>0</v>
      </c>
      <c r="V287" s="4">
        <f t="shared" si="256"/>
        <v>83200</v>
      </c>
      <c r="W287" s="5">
        <f t="shared" si="296"/>
        <v>100</v>
      </c>
      <c r="X287" s="4">
        <f t="shared" si="297"/>
        <v>0</v>
      </c>
      <c r="Y287" s="5">
        <f t="shared" si="298"/>
        <v>100</v>
      </c>
    </row>
    <row r="288" spans="1:25" s="17" customFormat="1" ht="51" x14ac:dyDescent="0.2">
      <c r="A288" s="7" t="s">
        <v>330</v>
      </c>
      <c r="B288" s="8" t="s">
        <v>239</v>
      </c>
      <c r="C288" s="36" t="s">
        <v>331</v>
      </c>
      <c r="D288" s="42">
        <v>83200</v>
      </c>
      <c r="E288" s="42"/>
      <c r="F288" s="42"/>
      <c r="G288" s="42">
        <v>83200</v>
      </c>
      <c r="H288" s="4">
        <f>E288+F288+G288</f>
        <v>83200</v>
      </c>
      <c r="I288" s="42">
        <v>0</v>
      </c>
      <c r="J288" s="42">
        <v>0</v>
      </c>
      <c r="K288" s="42"/>
      <c r="L288" s="4">
        <f t="shared" ref="L288" si="301">I288+J288+K288</f>
        <v>0</v>
      </c>
      <c r="M288" s="4">
        <f t="shared" si="277"/>
        <v>83200</v>
      </c>
      <c r="N288" s="42"/>
      <c r="O288" s="42"/>
      <c r="P288" s="42"/>
      <c r="Q288" s="4">
        <f t="shared" si="253"/>
        <v>0</v>
      </c>
      <c r="R288" s="4">
        <f t="shared" si="254"/>
        <v>83200</v>
      </c>
      <c r="S288" s="42"/>
      <c r="T288" s="42"/>
      <c r="U288" s="42"/>
      <c r="V288" s="4">
        <f t="shared" si="256"/>
        <v>83200</v>
      </c>
      <c r="W288" s="5">
        <f t="shared" si="296"/>
        <v>100</v>
      </c>
      <c r="X288" s="4">
        <f t="shared" si="297"/>
        <v>0</v>
      </c>
      <c r="Y288" s="5">
        <f t="shared" si="298"/>
        <v>100</v>
      </c>
    </row>
    <row r="289" spans="1:41" s="17" customFormat="1" ht="25.5" hidden="1" x14ac:dyDescent="0.2">
      <c r="A289" s="7" t="s">
        <v>332</v>
      </c>
      <c r="B289" s="8" t="s">
        <v>5</v>
      </c>
      <c r="C289" s="36" t="s">
        <v>333</v>
      </c>
      <c r="D289" s="42">
        <f t="shared" ref="D289:P289" si="302">D290</f>
        <v>0</v>
      </c>
      <c r="E289" s="42">
        <f t="shared" si="302"/>
        <v>0</v>
      </c>
      <c r="F289" s="42">
        <f t="shared" si="302"/>
        <v>0</v>
      </c>
      <c r="G289" s="42">
        <f t="shared" si="302"/>
        <v>0</v>
      </c>
      <c r="H289" s="42">
        <f t="shared" si="302"/>
        <v>0</v>
      </c>
      <c r="I289" s="42">
        <f t="shared" si="302"/>
        <v>0</v>
      </c>
      <c r="J289" s="42">
        <f t="shared" si="302"/>
        <v>0</v>
      </c>
      <c r="K289" s="42">
        <f t="shared" si="302"/>
        <v>0</v>
      </c>
      <c r="L289" s="42">
        <f t="shared" si="302"/>
        <v>0</v>
      </c>
      <c r="M289" s="4">
        <f t="shared" si="277"/>
        <v>0</v>
      </c>
      <c r="N289" s="42">
        <f t="shared" si="302"/>
        <v>0</v>
      </c>
      <c r="O289" s="42">
        <f t="shared" si="302"/>
        <v>0</v>
      </c>
      <c r="P289" s="42">
        <f t="shared" si="302"/>
        <v>0</v>
      </c>
      <c r="Q289" s="4">
        <f t="shared" ref="Q289:Q319" si="303">N289+O289+P289</f>
        <v>0</v>
      </c>
      <c r="R289" s="4">
        <f t="shared" ref="R289:R319" si="304">H289+L289+Q289</f>
        <v>0</v>
      </c>
      <c r="S289" s="42">
        <f t="shared" ref="S289:U289" si="305">S290</f>
        <v>0</v>
      </c>
      <c r="T289" s="42">
        <f t="shared" si="305"/>
        <v>0</v>
      </c>
      <c r="U289" s="42">
        <f t="shared" si="305"/>
        <v>0</v>
      </c>
      <c r="V289" s="4">
        <f t="shared" ref="V289:V318" si="306">H289+L289+Q289+S289+T289+U289</f>
        <v>0</v>
      </c>
      <c r="W289" s="5" t="e">
        <f t="shared" si="296"/>
        <v>#DIV/0!</v>
      </c>
      <c r="X289" s="4">
        <f t="shared" si="297"/>
        <v>0</v>
      </c>
      <c r="Y289" s="5" t="e">
        <f t="shared" si="298"/>
        <v>#DIV/0!</v>
      </c>
    </row>
    <row r="290" spans="1:41" s="17" customFormat="1" ht="25.5" hidden="1" x14ac:dyDescent="0.2">
      <c r="A290" s="7" t="s">
        <v>334</v>
      </c>
      <c r="B290" s="8" t="s">
        <v>239</v>
      </c>
      <c r="C290" s="36" t="s">
        <v>335</v>
      </c>
      <c r="D290" s="42"/>
      <c r="E290" s="42">
        <v>0</v>
      </c>
      <c r="F290" s="42">
        <v>0</v>
      </c>
      <c r="G290" s="42">
        <v>0</v>
      </c>
      <c r="H290" s="42">
        <v>0</v>
      </c>
      <c r="I290" s="42">
        <v>0</v>
      </c>
      <c r="J290" s="42">
        <v>0</v>
      </c>
      <c r="K290" s="42">
        <v>0</v>
      </c>
      <c r="L290" s="42">
        <v>0</v>
      </c>
      <c r="M290" s="4">
        <f t="shared" si="277"/>
        <v>0</v>
      </c>
      <c r="N290" s="42">
        <v>0</v>
      </c>
      <c r="O290" s="42">
        <v>0</v>
      </c>
      <c r="P290" s="42"/>
      <c r="Q290" s="4">
        <f t="shared" si="303"/>
        <v>0</v>
      </c>
      <c r="R290" s="4">
        <f t="shared" si="304"/>
        <v>0</v>
      </c>
      <c r="S290" s="42">
        <v>0</v>
      </c>
      <c r="T290" s="42">
        <v>0</v>
      </c>
      <c r="U290" s="42"/>
      <c r="V290" s="4">
        <f t="shared" si="306"/>
        <v>0</v>
      </c>
      <c r="W290" s="5" t="e">
        <f t="shared" si="296"/>
        <v>#DIV/0!</v>
      </c>
      <c r="X290" s="4">
        <f t="shared" si="297"/>
        <v>0</v>
      </c>
      <c r="Y290" s="5" t="e">
        <f t="shared" si="298"/>
        <v>#DIV/0!</v>
      </c>
    </row>
    <row r="291" spans="1:41" s="17" customFormat="1" ht="12.75" x14ac:dyDescent="0.2">
      <c r="A291" s="7" t="s">
        <v>336</v>
      </c>
      <c r="B291" s="8" t="s">
        <v>5</v>
      </c>
      <c r="C291" s="3" t="s">
        <v>337</v>
      </c>
      <c r="D291" s="4">
        <f t="shared" ref="D291:P291" si="307">+D292</f>
        <v>1527118600</v>
      </c>
      <c r="E291" s="4">
        <f t="shared" si="307"/>
        <v>0</v>
      </c>
      <c r="F291" s="4">
        <f t="shared" si="307"/>
        <v>0</v>
      </c>
      <c r="G291" s="4">
        <f t="shared" si="307"/>
        <v>429024000</v>
      </c>
      <c r="H291" s="4">
        <f t="shared" si="307"/>
        <v>429024000</v>
      </c>
      <c r="I291" s="4">
        <f t="shared" si="307"/>
        <v>0</v>
      </c>
      <c r="J291" s="4">
        <f t="shared" si="307"/>
        <v>0</v>
      </c>
      <c r="K291" s="4">
        <f t="shared" si="307"/>
        <v>0</v>
      </c>
      <c r="L291" s="4">
        <f t="shared" si="307"/>
        <v>0</v>
      </c>
      <c r="M291" s="4">
        <f t="shared" si="277"/>
        <v>429024000</v>
      </c>
      <c r="N291" s="4">
        <f t="shared" si="307"/>
        <v>0</v>
      </c>
      <c r="O291" s="4">
        <f t="shared" si="307"/>
        <v>0</v>
      </c>
      <c r="P291" s="4">
        <f t="shared" si="307"/>
        <v>0</v>
      </c>
      <c r="Q291" s="4">
        <f t="shared" si="303"/>
        <v>0</v>
      </c>
      <c r="R291" s="4">
        <f t="shared" si="304"/>
        <v>429024000</v>
      </c>
      <c r="S291" s="4">
        <f t="shared" ref="S291:U291" si="308">+S292</f>
        <v>0</v>
      </c>
      <c r="T291" s="4">
        <f t="shared" si="308"/>
        <v>0</v>
      </c>
      <c r="U291" s="4">
        <f t="shared" si="308"/>
        <v>0</v>
      </c>
      <c r="V291" s="4">
        <f t="shared" si="306"/>
        <v>429024000</v>
      </c>
      <c r="W291" s="5">
        <f t="shared" si="296"/>
        <v>28.09369226463485</v>
      </c>
      <c r="X291" s="4">
        <f t="shared" si="297"/>
        <v>-1098094600</v>
      </c>
      <c r="Y291" s="5">
        <f t="shared" si="298"/>
        <v>28.09369226463485</v>
      </c>
    </row>
    <row r="292" spans="1:41" s="17" customFormat="1" ht="12.75" x14ac:dyDescent="0.2">
      <c r="A292" s="7" t="s">
        <v>338</v>
      </c>
      <c r="B292" s="8" t="s">
        <v>5</v>
      </c>
      <c r="C292" s="3" t="s">
        <v>339</v>
      </c>
      <c r="D292" s="4">
        <f t="shared" ref="D292:L292" si="309">+D293+D294</f>
        <v>1527118600</v>
      </c>
      <c r="E292" s="4">
        <f t="shared" si="309"/>
        <v>0</v>
      </c>
      <c r="F292" s="4">
        <f t="shared" si="309"/>
        <v>0</v>
      </c>
      <c r="G292" s="4">
        <f t="shared" si="309"/>
        <v>429024000</v>
      </c>
      <c r="H292" s="4">
        <f t="shared" si="309"/>
        <v>429024000</v>
      </c>
      <c r="I292" s="4">
        <f t="shared" si="309"/>
        <v>0</v>
      </c>
      <c r="J292" s="4">
        <f t="shared" si="309"/>
        <v>0</v>
      </c>
      <c r="K292" s="4">
        <f t="shared" si="309"/>
        <v>0</v>
      </c>
      <c r="L292" s="4">
        <f t="shared" si="309"/>
        <v>0</v>
      </c>
      <c r="M292" s="4">
        <f t="shared" si="277"/>
        <v>429024000</v>
      </c>
      <c r="N292" s="4">
        <f t="shared" ref="N292:P292" si="310">+N293+N294</f>
        <v>0</v>
      </c>
      <c r="O292" s="4">
        <f t="shared" si="310"/>
        <v>0</v>
      </c>
      <c r="P292" s="4">
        <f t="shared" si="310"/>
        <v>0</v>
      </c>
      <c r="Q292" s="4">
        <f t="shared" si="303"/>
        <v>0</v>
      </c>
      <c r="R292" s="4">
        <f t="shared" si="304"/>
        <v>429024000</v>
      </c>
      <c r="S292" s="4">
        <f t="shared" ref="S292:U292" si="311">+S293+S294</f>
        <v>0</v>
      </c>
      <c r="T292" s="4">
        <f t="shared" si="311"/>
        <v>0</v>
      </c>
      <c r="U292" s="4">
        <f t="shared" si="311"/>
        <v>0</v>
      </c>
      <c r="V292" s="4">
        <f t="shared" si="306"/>
        <v>429024000</v>
      </c>
      <c r="W292" s="5">
        <f t="shared" si="296"/>
        <v>28.09369226463485</v>
      </c>
      <c r="X292" s="4">
        <f t="shared" si="297"/>
        <v>-1098094600</v>
      </c>
      <c r="Y292" s="5">
        <f t="shared" si="298"/>
        <v>28.09369226463485</v>
      </c>
    </row>
    <row r="293" spans="1:41" s="17" customFormat="1" ht="76.5" x14ac:dyDescent="0.2">
      <c r="A293" s="31" t="s">
        <v>440</v>
      </c>
      <c r="B293" s="8" t="s">
        <v>294</v>
      </c>
      <c r="C293" s="3" t="s">
        <v>340</v>
      </c>
      <c r="D293" s="54">
        <v>725502500</v>
      </c>
      <c r="E293" s="54"/>
      <c r="F293" s="54"/>
      <c r="G293" s="54">
        <v>200971000</v>
      </c>
      <c r="H293" s="4">
        <f>E293+F293+G293</f>
        <v>200971000</v>
      </c>
      <c r="I293" s="54"/>
      <c r="J293" s="54"/>
      <c r="K293" s="54"/>
      <c r="L293" s="4">
        <f t="shared" ref="L293:L294" si="312">I293+J293+K293</f>
        <v>0</v>
      </c>
      <c r="M293" s="4">
        <f t="shared" si="277"/>
        <v>200971000</v>
      </c>
      <c r="N293" s="54"/>
      <c r="O293" s="54"/>
      <c r="P293" s="54"/>
      <c r="Q293" s="4">
        <f t="shared" si="303"/>
        <v>0</v>
      </c>
      <c r="R293" s="4">
        <f t="shared" si="304"/>
        <v>200971000</v>
      </c>
      <c r="S293" s="54"/>
      <c r="T293" s="54"/>
      <c r="U293" s="54"/>
      <c r="V293" s="4">
        <f t="shared" si="306"/>
        <v>200971000</v>
      </c>
      <c r="W293" s="5">
        <f t="shared" si="296"/>
        <v>27.700938315167761</v>
      </c>
      <c r="X293" s="4">
        <f t="shared" si="297"/>
        <v>-524531500</v>
      </c>
      <c r="Y293" s="5">
        <f t="shared" si="298"/>
        <v>27.700938315167761</v>
      </c>
    </row>
    <row r="294" spans="1:41" s="17" customFormat="1" ht="54" customHeight="1" x14ac:dyDescent="0.2">
      <c r="A294" s="31" t="s">
        <v>504</v>
      </c>
      <c r="B294" s="8" t="s">
        <v>294</v>
      </c>
      <c r="C294" s="3" t="s">
        <v>339</v>
      </c>
      <c r="D294" s="54">
        <v>801616100</v>
      </c>
      <c r="E294" s="54"/>
      <c r="F294" s="54"/>
      <c r="G294" s="54">
        <v>228053000</v>
      </c>
      <c r="H294" s="4">
        <f>E294+F294+G294</f>
        <v>228053000</v>
      </c>
      <c r="I294" s="54"/>
      <c r="J294" s="54"/>
      <c r="K294" s="54"/>
      <c r="L294" s="4">
        <f t="shared" si="312"/>
        <v>0</v>
      </c>
      <c r="M294" s="4">
        <f t="shared" si="277"/>
        <v>228053000</v>
      </c>
      <c r="N294" s="54"/>
      <c r="O294" s="54"/>
      <c r="P294" s="54"/>
      <c r="Q294" s="4">
        <f t="shared" si="303"/>
        <v>0</v>
      </c>
      <c r="R294" s="4">
        <f t="shared" si="304"/>
        <v>228053000</v>
      </c>
      <c r="S294" s="54"/>
      <c r="T294" s="54"/>
      <c r="U294" s="54"/>
      <c r="V294" s="4">
        <f t="shared" si="306"/>
        <v>228053000</v>
      </c>
      <c r="W294" s="5">
        <f t="shared" si="296"/>
        <v>28.449154152467749</v>
      </c>
      <c r="X294" s="4">
        <f t="shared" si="297"/>
        <v>-573563100</v>
      </c>
      <c r="Y294" s="5">
        <f t="shared" si="298"/>
        <v>28.449154152467749</v>
      </c>
    </row>
    <row r="295" spans="1:41" s="17" customFormat="1" ht="17.45" customHeight="1" x14ac:dyDescent="0.2">
      <c r="A295" s="1" t="s">
        <v>367</v>
      </c>
      <c r="B295" s="8" t="s">
        <v>5</v>
      </c>
      <c r="C295" s="3" t="s">
        <v>368</v>
      </c>
      <c r="D295" s="54">
        <f>+D298+D296+D300</f>
        <v>147955000</v>
      </c>
      <c r="E295" s="54">
        <f t="shared" ref="E295:P295" si="313">+E298+E296+E300</f>
        <v>0</v>
      </c>
      <c r="F295" s="54">
        <f t="shared" si="313"/>
        <v>0</v>
      </c>
      <c r="G295" s="54">
        <f t="shared" si="313"/>
        <v>9154730</v>
      </c>
      <c r="H295" s="54">
        <f t="shared" si="313"/>
        <v>9154730</v>
      </c>
      <c r="I295" s="54">
        <f t="shared" si="313"/>
        <v>0</v>
      </c>
      <c r="J295" s="54">
        <f t="shared" si="313"/>
        <v>0</v>
      </c>
      <c r="K295" s="54">
        <f t="shared" si="313"/>
        <v>0</v>
      </c>
      <c r="L295" s="54">
        <f t="shared" si="313"/>
        <v>0</v>
      </c>
      <c r="M295" s="54">
        <f t="shared" si="313"/>
        <v>9154730</v>
      </c>
      <c r="N295" s="54">
        <f t="shared" si="313"/>
        <v>0</v>
      </c>
      <c r="O295" s="54">
        <f t="shared" si="313"/>
        <v>0</v>
      </c>
      <c r="P295" s="54">
        <f t="shared" si="313"/>
        <v>0</v>
      </c>
      <c r="Q295" s="4">
        <f t="shared" si="303"/>
        <v>0</v>
      </c>
      <c r="R295" s="4">
        <f t="shared" si="304"/>
        <v>9154730</v>
      </c>
      <c r="S295" s="54">
        <f t="shared" ref="S295:U295" si="314">+S298+S296+S300</f>
        <v>0</v>
      </c>
      <c r="T295" s="54">
        <f t="shared" si="314"/>
        <v>0</v>
      </c>
      <c r="U295" s="54">
        <f t="shared" si="314"/>
        <v>0</v>
      </c>
      <c r="V295" s="4">
        <f t="shared" si="306"/>
        <v>9154730</v>
      </c>
      <c r="W295" s="5">
        <f t="shared" si="296"/>
        <v>6.1875097157919638</v>
      </c>
      <c r="X295" s="4">
        <f t="shared" si="297"/>
        <v>-138800270</v>
      </c>
      <c r="Y295" s="5">
        <f t="shared" si="298"/>
        <v>6.1875097157919638</v>
      </c>
      <c r="Z295" s="24"/>
    </row>
    <row r="296" spans="1:41" s="17" customFormat="1" ht="54" customHeight="1" x14ac:dyDescent="0.2">
      <c r="A296" s="78" t="s">
        <v>557</v>
      </c>
      <c r="B296" s="8" t="s">
        <v>5</v>
      </c>
      <c r="C296" s="3" t="s">
        <v>369</v>
      </c>
      <c r="D296" s="54">
        <f t="shared" ref="D296:P296" si="315">+D297</f>
        <v>53890000</v>
      </c>
      <c r="E296" s="54">
        <f t="shared" si="315"/>
        <v>0</v>
      </c>
      <c r="F296" s="54">
        <f t="shared" si="315"/>
        <v>0</v>
      </c>
      <c r="G296" s="54">
        <f t="shared" si="315"/>
        <v>9154730</v>
      </c>
      <c r="H296" s="54">
        <f t="shared" si="315"/>
        <v>9154730</v>
      </c>
      <c r="I296" s="54">
        <f t="shared" si="315"/>
        <v>0</v>
      </c>
      <c r="J296" s="54">
        <f t="shared" si="315"/>
        <v>0</v>
      </c>
      <c r="K296" s="54">
        <f t="shared" si="315"/>
        <v>0</v>
      </c>
      <c r="L296" s="54">
        <f t="shared" si="315"/>
        <v>0</v>
      </c>
      <c r="M296" s="4">
        <f t="shared" si="277"/>
        <v>9154730</v>
      </c>
      <c r="N296" s="54">
        <f t="shared" si="315"/>
        <v>0</v>
      </c>
      <c r="O296" s="54">
        <f t="shared" si="315"/>
        <v>0</v>
      </c>
      <c r="P296" s="54">
        <f t="shared" si="315"/>
        <v>0</v>
      </c>
      <c r="Q296" s="4">
        <f t="shared" si="303"/>
        <v>0</v>
      </c>
      <c r="R296" s="4">
        <f t="shared" si="304"/>
        <v>9154730</v>
      </c>
      <c r="S296" s="54">
        <f t="shared" ref="S296:U296" si="316">+S297</f>
        <v>0</v>
      </c>
      <c r="T296" s="54">
        <f t="shared" si="316"/>
        <v>0</v>
      </c>
      <c r="U296" s="54">
        <f t="shared" si="316"/>
        <v>0</v>
      </c>
      <c r="V296" s="4">
        <f t="shared" si="306"/>
        <v>9154730</v>
      </c>
      <c r="W296" s="5">
        <f t="shared" si="296"/>
        <v>16.987808498793839</v>
      </c>
      <c r="X296" s="4">
        <f t="shared" si="297"/>
        <v>-44735270</v>
      </c>
      <c r="Y296" s="5">
        <f t="shared" si="298"/>
        <v>16.987808498793839</v>
      </c>
      <c r="Z296" s="56"/>
      <c r="AG296" s="57"/>
      <c r="AH296" s="57"/>
      <c r="AI296" s="57"/>
      <c r="AJ296" s="57"/>
      <c r="AK296" s="57"/>
      <c r="AL296" s="57"/>
      <c r="AM296" s="55"/>
      <c r="AN296" s="55"/>
      <c r="AO296" s="55"/>
    </row>
    <row r="297" spans="1:41" s="17" customFormat="1" ht="52.15" customHeight="1" x14ac:dyDescent="0.2">
      <c r="A297" s="78" t="s">
        <v>558</v>
      </c>
      <c r="B297" s="8" t="s">
        <v>294</v>
      </c>
      <c r="C297" s="23" t="s">
        <v>370</v>
      </c>
      <c r="D297" s="54">
        <v>53890000</v>
      </c>
      <c r="E297" s="54"/>
      <c r="F297" s="4"/>
      <c r="G297" s="4">
        <v>9154730</v>
      </c>
      <c r="H297" s="4">
        <f>E297+F297+G297</f>
        <v>9154730</v>
      </c>
      <c r="I297" s="54"/>
      <c r="J297" s="4"/>
      <c r="K297" s="4"/>
      <c r="L297" s="4">
        <f>I297+J297+K297</f>
        <v>0</v>
      </c>
      <c r="M297" s="4">
        <f t="shared" si="277"/>
        <v>9154730</v>
      </c>
      <c r="N297" s="4"/>
      <c r="O297" s="4"/>
      <c r="P297" s="4"/>
      <c r="Q297" s="4">
        <f t="shared" si="303"/>
        <v>0</v>
      </c>
      <c r="R297" s="4">
        <f t="shared" si="304"/>
        <v>9154730</v>
      </c>
      <c r="S297" s="4"/>
      <c r="T297" s="4"/>
      <c r="U297" s="4"/>
      <c r="V297" s="4">
        <f t="shared" si="306"/>
        <v>9154730</v>
      </c>
      <c r="W297" s="5">
        <f t="shared" si="296"/>
        <v>16.987808498793839</v>
      </c>
      <c r="X297" s="4">
        <f t="shared" si="297"/>
        <v>-44735270</v>
      </c>
      <c r="Y297" s="5">
        <f t="shared" si="298"/>
        <v>16.987808498793839</v>
      </c>
      <c r="Z297" s="56"/>
      <c r="AG297" s="57"/>
      <c r="AH297" s="57"/>
      <c r="AI297" s="57"/>
      <c r="AJ297" s="57"/>
      <c r="AK297" s="57"/>
      <c r="AL297" s="57"/>
      <c r="AM297" s="55"/>
      <c r="AN297" s="55"/>
      <c r="AO297" s="55"/>
    </row>
    <row r="298" spans="1:41" s="17" customFormat="1" ht="52.15" customHeight="1" x14ac:dyDescent="0.2">
      <c r="A298" s="78" t="s">
        <v>547</v>
      </c>
      <c r="B298" s="8" t="s">
        <v>5</v>
      </c>
      <c r="C298" s="3" t="s">
        <v>548</v>
      </c>
      <c r="D298" s="54">
        <f t="shared" ref="D298:P300" si="317">+D299</f>
        <v>94065000</v>
      </c>
      <c r="E298" s="54">
        <f t="shared" si="317"/>
        <v>0</v>
      </c>
      <c r="F298" s="54">
        <f t="shared" si="317"/>
        <v>0</v>
      </c>
      <c r="G298" s="54">
        <f t="shared" si="317"/>
        <v>0</v>
      </c>
      <c r="H298" s="54">
        <f t="shared" si="317"/>
        <v>0</v>
      </c>
      <c r="I298" s="54">
        <f t="shared" si="317"/>
        <v>0</v>
      </c>
      <c r="J298" s="54">
        <f t="shared" si="317"/>
        <v>0</v>
      </c>
      <c r="K298" s="54">
        <f t="shared" si="317"/>
        <v>0</v>
      </c>
      <c r="L298" s="54">
        <f t="shared" si="317"/>
        <v>0</v>
      </c>
      <c r="M298" s="4">
        <f t="shared" si="277"/>
        <v>0</v>
      </c>
      <c r="N298" s="54">
        <f t="shared" si="317"/>
        <v>0</v>
      </c>
      <c r="O298" s="54">
        <f t="shared" si="317"/>
        <v>0</v>
      </c>
      <c r="P298" s="54">
        <f t="shared" si="317"/>
        <v>0</v>
      </c>
      <c r="Q298" s="4">
        <f t="shared" si="303"/>
        <v>0</v>
      </c>
      <c r="R298" s="4">
        <f t="shared" si="304"/>
        <v>0</v>
      </c>
      <c r="S298" s="54">
        <f t="shared" ref="S298:U300" si="318">+S299</f>
        <v>0</v>
      </c>
      <c r="T298" s="54">
        <f t="shared" si="318"/>
        <v>0</v>
      </c>
      <c r="U298" s="54">
        <f t="shared" si="318"/>
        <v>0</v>
      </c>
      <c r="V298" s="4">
        <f t="shared" si="306"/>
        <v>0</v>
      </c>
      <c r="W298" s="5">
        <f t="shared" si="296"/>
        <v>0</v>
      </c>
      <c r="X298" s="4">
        <f t="shared" si="297"/>
        <v>-94065000</v>
      </c>
      <c r="Y298" s="5">
        <f t="shared" si="298"/>
        <v>0</v>
      </c>
      <c r="Z298" s="24"/>
    </row>
    <row r="299" spans="1:41" s="17" customFormat="1" ht="52.5" customHeight="1" x14ac:dyDescent="0.2">
      <c r="A299" s="78" t="s">
        <v>546</v>
      </c>
      <c r="B299" s="8" t="s">
        <v>92</v>
      </c>
      <c r="C299" s="3" t="s">
        <v>549</v>
      </c>
      <c r="D299" s="54">
        <v>94065000</v>
      </c>
      <c r="E299" s="54">
        <v>0</v>
      </c>
      <c r="F299" s="4"/>
      <c r="G299" s="5">
        <v>0</v>
      </c>
      <c r="H299" s="5">
        <f>E299+F299+G299</f>
        <v>0</v>
      </c>
      <c r="I299" s="54"/>
      <c r="J299" s="4"/>
      <c r="K299" s="4"/>
      <c r="L299" s="5">
        <f>I299+J299+K299</f>
        <v>0</v>
      </c>
      <c r="M299" s="4">
        <f t="shared" si="277"/>
        <v>0</v>
      </c>
      <c r="N299" s="4"/>
      <c r="O299" s="4"/>
      <c r="P299" s="4"/>
      <c r="Q299" s="4">
        <f t="shared" si="303"/>
        <v>0</v>
      </c>
      <c r="R299" s="4">
        <f t="shared" si="304"/>
        <v>0</v>
      </c>
      <c r="S299" s="4"/>
      <c r="T299" s="4"/>
      <c r="U299" s="4"/>
      <c r="V299" s="4">
        <f t="shared" si="306"/>
        <v>0</v>
      </c>
      <c r="W299" s="5">
        <f t="shared" si="296"/>
        <v>0</v>
      </c>
      <c r="X299" s="4">
        <f t="shared" si="297"/>
        <v>-94065000</v>
      </c>
      <c r="Y299" s="5">
        <f t="shared" si="298"/>
        <v>0</v>
      </c>
      <c r="Z299" s="24"/>
    </row>
    <row r="300" spans="1:41" s="17" customFormat="1" ht="12.75" hidden="1" x14ac:dyDescent="0.2">
      <c r="A300" s="1" t="s">
        <v>451</v>
      </c>
      <c r="B300" s="8" t="s">
        <v>5</v>
      </c>
      <c r="C300" s="3" t="s">
        <v>453</v>
      </c>
      <c r="D300" s="54">
        <f t="shared" ref="D300:E300" si="319">+D301</f>
        <v>0</v>
      </c>
      <c r="E300" s="54">
        <f t="shared" si="319"/>
        <v>0</v>
      </c>
      <c r="F300" s="54">
        <f t="shared" si="317"/>
        <v>0</v>
      </c>
      <c r="G300" s="54">
        <f t="shared" si="317"/>
        <v>0</v>
      </c>
      <c r="H300" s="54">
        <f t="shared" si="317"/>
        <v>0</v>
      </c>
      <c r="I300" s="54">
        <f t="shared" si="317"/>
        <v>0</v>
      </c>
      <c r="J300" s="54">
        <f t="shared" si="317"/>
        <v>0</v>
      </c>
      <c r="K300" s="54">
        <f t="shared" si="317"/>
        <v>0</v>
      </c>
      <c r="L300" s="54">
        <f t="shared" si="317"/>
        <v>0</v>
      </c>
      <c r="M300" s="4">
        <f t="shared" si="277"/>
        <v>0</v>
      </c>
      <c r="N300" s="54">
        <f t="shared" si="317"/>
        <v>0</v>
      </c>
      <c r="O300" s="54">
        <f t="shared" si="317"/>
        <v>0</v>
      </c>
      <c r="P300" s="54">
        <f t="shared" si="317"/>
        <v>0</v>
      </c>
      <c r="Q300" s="4">
        <f t="shared" si="303"/>
        <v>0</v>
      </c>
      <c r="R300" s="4">
        <f t="shared" si="304"/>
        <v>0</v>
      </c>
      <c r="S300" s="54">
        <f t="shared" si="318"/>
        <v>0</v>
      </c>
      <c r="T300" s="54">
        <f t="shared" si="318"/>
        <v>0</v>
      </c>
      <c r="U300" s="54">
        <f t="shared" si="318"/>
        <v>0</v>
      </c>
      <c r="V300" s="4">
        <f t="shared" si="306"/>
        <v>0</v>
      </c>
      <c r="W300" s="5" t="e">
        <f t="shared" si="296"/>
        <v>#DIV/0!</v>
      </c>
      <c r="X300" s="4">
        <f t="shared" si="297"/>
        <v>0</v>
      </c>
      <c r="Y300" s="5" t="e">
        <f t="shared" si="298"/>
        <v>#DIV/0!</v>
      </c>
      <c r="Z300" s="24"/>
    </row>
    <row r="301" spans="1:41" s="17" customFormat="1" ht="63.75" hidden="1" x14ac:dyDescent="0.2">
      <c r="A301" s="58" t="s">
        <v>452</v>
      </c>
      <c r="B301" s="8" t="s">
        <v>289</v>
      </c>
      <c r="C301" s="3" t="s">
        <v>454</v>
      </c>
      <c r="D301" s="54"/>
      <c r="E301" s="54"/>
      <c r="F301" s="4"/>
      <c r="G301" s="5"/>
      <c r="H301" s="5">
        <f>E301+F301+G301</f>
        <v>0</v>
      </c>
      <c r="I301" s="54"/>
      <c r="J301" s="4"/>
      <c r="K301" s="5"/>
      <c r="L301" s="5">
        <f>I301+J301+K301</f>
        <v>0</v>
      </c>
      <c r="M301" s="4">
        <f t="shared" si="277"/>
        <v>0</v>
      </c>
      <c r="N301" s="5"/>
      <c r="O301" s="5"/>
      <c r="P301" s="5"/>
      <c r="Q301" s="4">
        <f t="shared" si="303"/>
        <v>0</v>
      </c>
      <c r="R301" s="4">
        <f t="shared" si="304"/>
        <v>0</v>
      </c>
      <c r="S301" s="5"/>
      <c r="T301" s="5"/>
      <c r="U301" s="5"/>
      <c r="V301" s="4">
        <f t="shared" si="306"/>
        <v>0</v>
      </c>
      <c r="W301" s="5" t="e">
        <f t="shared" si="296"/>
        <v>#DIV/0!</v>
      </c>
      <c r="X301" s="4">
        <f t="shared" si="297"/>
        <v>0</v>
      </c>
      <c r="Y301" s="5" t="e">
        <f t="shared" si="298"/>
        <v>#DIV/0!</v>
      </c>
      <c r="Z301" s="24"/>
    </row>
    <row r="302" spans="1:41" s="17" customFormat="1" ht="12.75" hidden="1" x14ac:dyDescent="0.2">
      <c r="A302" s="28" t="s">
        <v>457</v>
      </c>
      <c r="B302" s="8" t="s">
        <v>5</v>
      </c>
      <c r="C302" s="23" t="s">
        <v>458</v>
      </c>
      <c r="D302" s="54">
        <f>D303</f>
        <v>0</v>
      </c>
      <c r="E302" s="54">
        <f t="shared" ref="E302:P303" si="320">E303</f>
        <v>0</v>
      </c>
      <c r="F302" s="54">
        <f t="shared" si="320"/>
        <v>0</v>
      </c>
      <c r="G302" s="54">
        <f t="shared" si="320"/>
        <v>0</v>
      </c>
      <c r="H302" s="54">
        <f t="shared" si="320"/>
        <v>0</v>
      </c>
      <c r="I302" s="54">
        <f t="shared" si="320"/>
        <v>0</v>
      </c>
      <c r="J302" s="54">
        <f t="shared" si="320"/>
        <v>0</v>
      </c>
      <c r="K302" s="54">
        <f t="shared" si="320"/>
        <v>0</v>
      </c>
      <c r="L302" s="54">
        <f t="shared" si="320"/>
        <v>0</v>
      </c>
      <c r="M302" s="54">
        <f t="shared" si="320"/>
        <v>0</v>
      </c>
      <c r="N302" s="54">
        <f t="shared" si="320"/>
        <v>0</v>
      </c>
      <c r="O302" s="54">
        <f t="shared" si="320"/>
        <v>0</v>
      </c>
      <c r="P302" s="54">
        <f t="shared" si="320"/>
        <v>0</v>
      </c>
      <c r="Q302" s="4">
        <f t="shared" si="303"/>
        <v>0</v>
      </c>
      <c r="R302" s="4">
        <f t="shared" si="304"/>
        <v>0</v>
      </c>
      <c r="S302" s="54">
        <f t="shared" ref="S302:U302" si="321">S303</f>
        <v>0</v>
      </c>
      <c r="T302" s="54">
        <f t="shared" si="321"/>
        <v>0</v>
      </c>
      <c r="U302" s="54">
        <f t="shared" si="321"/>
        <v>0</v>
      </c>
      <c r="V302" s="4">
        <f t="shared" si="306"/>
        <v>0</v>
      </c>
      <c r="W302" s="5" t="e">
        <f t="shared" si="296"/>
        <v>#DIV/0!</v>
      </c>
      <c r="X302" s="4">
        <f t="shared" si="297"/>
        <v>0</v>
      </c>
      <c r="Y302" s="5" t="e">
        <f t="shared" si="298"/>
        <v>#DIV/0!</v>
      </c>
      <c r="Z302" s="24"/>
    </row>
    <row r="303" spans="1:41" s="17" customFormat="1" ht="25.5" hidden="1" x14ac:dyDescent="0.2">
      <c r="A303" s="28" t="s">
        <v>455</v>
      </c>
      <c r="B303" s="8" t="s">
        <v>5</v>
      </c>
      <c r="C303" s="23" t="s">
        <v>459</v>
      </c>
      <c r="D303" s="4">
        <f t="shared" ref="D303:J303" si="322">D304</f>
        <v>0</v>
      </c>
      <c r="E303" s="5">
        <f t="shared" si="322"/>
        <v>0</v>
      </c>
      <c r="F303" s="5">
        <f t="shared" si="322"/>
        <v>0</v>
      </c>
      <c r="G303" s="5">
        <f t="shared" si="322"/>
        <v>0</v>
      </c>
      <c r="H303" s="5">
        <f>H304</f>
        <v>0</v>
      </c>
      <c r="I303" s="5">
        <f t="shared" si="322"/>
        <v>0</v>
      </c>
      <c r="J303" s="5">
        <f t="shared" si="322"/>
        <v>0</v>
      </c>
      <c r="K303" s="5">
        <f>K304</f>
        <v>0</v>
      </c>
      <c r="L303" s="5">
        <f t="shared" si="320"/>
        <v>0</v>
      </c>
      <c r="M303" s="4">
        <f t="shared" si="277"/>
        <v>0</v>
      </c>
      <c r="N303" s="5">
        <f>N304</f>
        <v>0</v>
      </c>
      <c r="O303" s="5">
        <f>O304</f>
        <v>0</v>
      </c>
      <c r="P303" s="5">
        <f>P304</f>
        <v>0</v>
      </c>
      <c r="Q303" s="4">
        <f t="shared" si="303"/>
        <v>0</v>
      </c>
      <c r="R303" s="4">
        <f t="shared" si="304"/>
        <v>0</v>
      </c>
      <c r="S303" s="5">
        <f>S304</f>
        <v>0</v>
      </c>
      <c r="T303" s="5">
        <f>T304</f>
        <v>0</v>
      </c>
      <c r="U303" s="5">
        <f>U304</f>
        <v>0</v>
      </c>
      <c r="V303" s="4">
        <f t="shared" si="306"/>
        <v>0</v>
      </c>
      <c r="W303" s="5" t="e">
        <f t="shared" si="296"/>
        <v>#DIV/0!</v>
      </c>
      <c r="X303" s="4">
        <f t="shared" si="297"/>
        <v>0</v>
      </c>
      <c r="Y303" s="5" t="e">
        <f t="shared" si="298"/>
        <v>#DIV/0!</v>
      </c>
      <c r="Z303" s="24"/>
    </row>
    <row r="304" spans="1:41" s="17" customFormat="1" ht="25.5" hidden="1" x14ac:dyDescent="0.2">
      <c r="A304" s="28" t="s">
        <v>455</v>
      </c>
      <c r="B304" s="8" t="s">
        <v>239</v>
      </c>
      <c r="C304" s="29" t="s">
        <v>456</v>
      </c>
      <c r="D304" s="54"/>
      <c r="E304" s="54"/>
      <c r="F304" s="4"/>
      <c r="G304" s="5"/>
      <c r="H304" s="4">
        <f>E304+F304+G304</f>
        <v>0</v>
      </c>
      <c r="I304" s="54"/>
      <c r="J304" s="4"/>
      <c r="K304" s="5"/>
      <c r="L304" s="5">
        <f>I304+J304+K304</f>
        <v>0</v>
      </c>
      <c r="M304" s="4">
        <f t="shared" si="277"/>
        <v>0</v>
      </c>
      <c r="N304" s="5"/>
      <c r="O304" s="5"/>
      <c r="P304" s="5"/>
      <c r="Q304" s="4">
        <f t="shared" si="303"/>
        <v>0</v>
      </c>
      <c r="R304" s="4">
        <f t="shared" si="304"/>
        <v>0</v>
      </c>
      <c r="S304" s="5"/>
      <c r="T304" s="5"/>
      <c r="U304" s="5"/>
      <c r="V304" s="4">
        <f t="shared" si="306"/>
        <v>0</v>
      </c>
      <c r="W304" s="5" t="e">
        <f t="shared" si="296"/>
        <v>#DIV/0!</v>
      </c>
      <c r="X304" s="4">
        <f t="shared" si="297"/>
        <v>0</v>
      </c>
      <c r="Y304" s="5" t="e">
        <f t="shared" si="298"/>
        <v>#DIV/0!</v>
      </c>
      <c r="Z304" s="24"/>
    </row>
    <row r="305" spans="1:26" s="17" customFormat="1" ht="41.45" customHeight="1" x14ac:dyDescent="0.2">
      <c r="A305" s="44" t="s">
        <v>371</v>
      </c>
      <c r="B305" s="8" t="s">
        <v>5</v>
      </c>
      <c r="C305" s="59" t="s">
        <v>372</v>
      </c>
      <c r="D305" s="60">
        <f t="shared" ref="D305:P307" si="323">+D306</f>
        <v>0</v>
      </c>
      <c r="E305" s="60">
        <f t="shared" si="323"/>
        <v>0</v>
      </c>
      <c r="F305" s="60">
        <f t="shared" si="323"/>
        <v>0</v>
      </c>
      <c r="G305" s="60">
        <f t="shared" si="323"/>
        <v>105176.63999999998</v>
      </c>
      <c r="H305" s="60">
        <f t="shared" si="323"/>
        <v>105176.63999999998</v>
      </c>
      <c r="I305" s="60">
        <f t="shared" si="323"/>
        <v>0</v>
      </c>
      <c r="J305" s="60">
        <f t="shared" si="323"/>
        <v>0</v>
      </c>
      <c r="K305" s="60">
        <f t="shared" si="323"/>
        <v>0</v>
      </c>
      <c r="L305" s="60">
        <f t="shared" si="323"/>
        <v>0</v>
      </c>
      <c r="M305" s="4">
        <f t="shared" si="277"/>
        <v>105176.63999999998</v>
      </c>
      <c r="N305" s="60">
        <f t="shared" si="323"/>
        <v>0</v>
      </c>
      <c r="O305" s="60">
        <f t="shared" si="323"/>
        <v>0</v>
      </c>
      <c r="P305" s="60">
        <f t="shared" si="323"/>
        <v>0</v>
      </c>
      <c r="Q305" s="4">
        <f t="shared" si="303"/>
        <v>0</v>
      </c>
      <c r="R305" s="4">
        <f t="shared" si="304"/>
        <v>105176.63999999998</v>
      </c>
      <c r="S305" s="60">
        <f t="shared" ref="S305:U307" si="324">+S306</f>
        <v>0</v>
      </c>
      <c r="T305" s="60">
        <f t="shared" si="324"/>
        <v>0</v>
      </c>
      <c r="U305" s="60">
        <f t="shared" si="324"/>
        <v>0</v>
      </c>
      <c r="V305" s="4">
        <f t="shared" si="306"/>
        <v>105176.63999999998</v>
      </c>
      <c r="W305" s="5">
        <v>0</v>
      </c>
      <c r="X305" s="4">
        <f t="shared" si="297"/>
        <v>105176.63999999998</v>
      </c>
      <c r="Y305" s="5" t="e">
        <f t="shared" si="298"/>
        <v>#DIV/0!</v>
      </c>
      <c r="Z305" s="24"/>
    </row>
    <row r="306" spans="1:26" s="17" customFormat="1" ht="63.75" x14ac:dyDescent="0.2">
      <c r="A306" s="44" t="s">
        <v>373</v>
      </c>
      <c r="B306" s="8" t="s">
        <v>5</v>
      </c>
      <c r="C306" s="59" t="s">
        <v>374</v>
      </c>
      <c r="D306" s="60">
        <f t="shared" si="323"/>
        <v>0</v>
      </c>
      <c r="E306" s="60">
        <f t="shared" si="323"/>
        <v>0</v>
      </c>
      <c r="F306" s="60">
        <f t="shared" si="323"/>
        <v>0</v>
      </c>
      <c r="G306" s="60">
        <f t="shared" si="323"/>
        <v>105176.63999999998</v>
      </c>
      <c r="H306" s="60">
        <f t="shared" si="323"/>
        <v>105176.63999999998</v>
      </c>
      <c r="I306" s="60">
        <f t="shared" si="323"/>
        <v>0</v>
      </c>
      <c r="J306" s="60">
        <f t="shared" si="323"/>
        <v>0</v>
      </c>
      <c r="K306" s="60">
        <f t="shared" si="323"/>
        <v>0</v>
      </c>
      <c r="L306" s="60">
        <f t="shared" si="323"/>
        <v>0</v>
      </c>
      <c r="M306" s="4">
        <f t="shared" si="277"/>
        <v>105176.63999999998</v>
      </c>
      <c r="N306" s="60">
        <f t="shared" si="323"/>
        <v>0</v>
      </c>
      <c r="O306" s="60">
        <f t="shared" si="323"/>
        <v>0</v>
      </c>
      <c r="P306" s="60">
        <f t="shared" si="323"/>
        <v>0</v>
      </c>
      <c r="Q306" s="4">
        <f t="shared" si="303"/>
        <v>0</v>
      </c>
      <c r="R306" s="4">
        <f t="shared" si="304"/>
        <v>105176.63999999998</v>
      </c>
      <c r="S306" s="60">
        <f t="shared" si="324"/>
        <v>0</v>
      </c>
      <c r="T306" s="60">
        <f t="shared" si="324"/>
        <v>0</v>
      </c>
      <c r="U306" s="60">
        <f t="shared" si="324"/>
        <v>0</v>
      </c>
      <c r="V306" s="4">
        <f t="shared" si="306"/>
        <v>105176.63999999998</v>
      </c>
      <c r="W306" s="5">
        <v>0</v>
      </c>
      <c r="X306" s="4">
        <f t="shared" si="297"/>
        <v>105176.63999999998</v>
      </c>
      <c r="Y306" s="5" t="e">
        <f t="shared" si="298"/>
        <v>#DIV/0!</v>
      </c>
      <c r="Z306" s="24"/>
    </row>
    <row r="307" spans="1:26" s="17" customFormat="1" ht="63.75" x14ac:dyDescent="0.2">
      <c r="A307" s="44" t="s">
        <v>375</v>
      </c>
      <c r="B307" s="8" t="s">
        <v>5</v>
      </c>
      <c r="C307" s="59" t="s">
        <v>376</v>
      </c>
      <c r="D307" s="60">
        <f t="shared" si="323"/>
        <v>0</v>
      </c>
      <c r="E307" s="60">
        <f t="shared" si="323"/>
        <v>0</v>
      </c>
      <c r="F307" s="60">
        <f t="shared" si="323"/>
        <v>0</v>
      </c>
      <c r="G307" s="60">
        <f t="shared" si="323"/>
        <v>105176.63999999998</v>
      </c>
      <c r="H307" s="60">
        <f t="shared" si="323"/>
        <v>105176.63999999998</v>
      </c>
      <c r="I307" s="60">
        <f t="shared" si="323"/>
        <v>0</v>
      </c>
      <c r="J307" s="60">
        <f t="shared" si="323"/>
        <v>0</v>
      </c>
      <c r="K307" s="60">
        <f t="shared" si="323"/>
        <v>0</v>
      </c>
      <c r="L307" s="60">
        <f t="shared" si="323"/>
        <v>0</v>
      </c>
      <c r="M307" s="4">
        <f t="shared" si="277"/>
        <v>105176.63999999998</v>
      </c>
      <c r="N307" s="60">
        <f t="shared" si="323"/>
        <v>0</v>
      </c>
      <c r="O307" s="60">
        <f t="shared" si="323"/>
        <v>0</v>
      </c>
      <c r="P307" s="60">
        <f t="shared" si="323"/>
        <v>0</v>
      </c>
      <c r="Q307" s="4">
        <f t="shared" si="303"/>
        <v>0</v>
      </c>
      <c r="R307" s="4">
        <f t="shared" si="304"/>
        <v>105176.63999999998</v>
      </c>
      <c r="S307" s="60">
        <f t="shared" si="324"/>
        <v>0</v>
      </c>
      <c r="T307" s="60">
        <f t="shared" si="324"/>
        <v>0</v>
      </c>
      <c r="U307" s="60">
        <f t="shared" si="324"/>
        <v>0</v>
      </c>
      <c r="V307" s="4">
        <f t="shared" si="306"/>
        <v>105176.63999999998</v>
      </c>
      <c r="W307" s="5">
        <v>0</v>
      </c>
      <c r="X307" s="4">
        <f t="shared" si="297"/>
        <v>105176.63999999998</v>
      </c>
      <c r="Y307" s="5" t="e">
        <f t="shared" si="298"/>
        <v>#DIV/0!</v>
      </c>
      <c r="Z307" s="24"/>
    </row>
    <row r="308" spans="1:26" s="17" customFormat="1" ht="25.5" x14ac:dyDescent="0.2">
      <c r="A308" s="44" t="s">
        <v>377</v>
      </c>
      <c r="B308" s="8" t="s">
        <v>5</v>
      </c>
      <c r="C308" s="61" t="s">
        <v>378</v>
      </c>
      <c r="D308" s="60">
        <f t="shared" ref="D308:F308" si="325">+D310+D311+D309</f>
        <v>0</v>
      </c>
      <c r="E308" s="60">
        <f t="shared" si="325"/>
        <v>0</v>
      </c>
      <c r="F308" s="60">
        <f t="shared" si="325"/>
        <v>0</v>
      </c>
      <c r="G308" s="60">
        <f>+G310+G311+G309</f>
        <v>105176.63999999998</v>
      </c>
      <c r="H308" s="60">
        <f>+H310+H311+H309</f>
        <v>105176.63999999998</v>
      </c>
      <c r="I308" s="60">
        <f t="shared" ref="I308:L308" si="326">+I310+I311</f>
        <v>0</v>
      </c>
      <c r="J308" s="60">
        <f t="shared" si="326"/>
        <v>0</v>
      </c>
      <c r="K308" s="60">
        <f t="shared" si="326"/>
        <v>0</v>
      </c>
      <c r="L308" s="60">
        <f t="shared" si="326"/>
        <v>0</v>
      </c>
      <c r="M308" s="4">
        <f t="shared" si="277"/>
        <v>105176.63999999998</v>
      </c>
      <c r="N308" s="60">
        <f t="shared" ref="N308:P308" si="327">+N310+N311</f>
        <v>0</v>
      </c>
      <c r="O308" s="60">
        <f t="shared" si="327"/>
        <v>0</v>
      </c>
      <c r="P308" s="60">
        <f t="shared" si="327"/>
        <v>0</v>
      </c>
      <c r="Q308" s="4">
        <f t="shared" si="303"/>
        <v>0</v>
      </c>
      <c r="R308" s="4">
        <f t="shared" si="304"/>
        <v>105176.63999999998</v>
      </c>
      <c r="S308" s="60">
        <f t="shared" ref="S308:U308" si="328">+S310+S311</f>
        <v>0</v>
      </c>
      <c r="T308" s="60">
        <f t="shared" si="328"/>
        <v>0</v>
      </c>
      <c r="U308" s="60">
        <f t="shared" si="328"/>
        <v>0</v>
      </c>
      <c r="V308" s="4">
        <f t="shared" si="306"/>
        <v>105176.63999999998</v>
      </c>
      <c r="W308" s="5">
        <v>0</v>
      </c>
      <c r="X308" s="4">
        <f t="shared" si="297"/>
        <v>105176.63999999998</v>
      </c>
      <c r="Y308" s="5" t="e">
        <f t="shared" si="298"/>
        <v>#DIV/0!</v>
      </c>
      <c r="Z308" s="24"/>
    </row>
    <row r="309" spans="1:26" s="17" customFormat="1" ht="25.5" x14ac:dyDescent="0.2">
      <c r="A309" s="44" t="s">
        <v>551</v>
      </c>
      <c r="B309" s="8" t="s">
        <v>299</v>
      </c>
      <c r="C309" s="59" t="s">
        <v>552</v>
      </c>
      <c r="D309" s="4">
        <v>0</v>
      </c>
      <c r="E309" s="4"/>
      <c r="F309" s="4"/>
      <c r="G309" s="5">
        <v>46373.57</v>
      </c>
      <c r="H309" s="4">
        <f>E309+F309+G309</f>
        <v>46373.57</v>
      </c>
      <c r="I309" s="4"/>
      <c r="J309" s="4"/>
      <c r="K309" s="5"/>
      <c r="L309" s="4">
        <f>I309+J309+K309</f>
        <v>0</v>
      </c>
      <c r="M309" s="4">
        <f t="shared" ref="M309" si="329">H309+L309</f>
        <v>46373.57</v>
      </c>
      <c r="N309" s="5"/>
      <c r="O309" s="4"/>
      <c r="P309" s="5"/>
      <c r="Q309" s="4">
        <f t="shared" ref="Q309" si="330">N309+O309+P309</f>
        <v>0</v>
      </c>
      <c r="R309" s="4">
        <f t="shared" ref="R309" si="331">H309+L309+Q309</f>
        <v>46373.57</v>
      </c>
      <c r="S309" s="5"/>
      <c r="T309" s="4"/>
      <c r="U309" s="5"/>
      <c r="V309" s="4">
        <f t="shared" si="306"/>
        <v>46373.57</v>
      </c>
      <c r="W309" s="5">
        <v>0</v>
      </c>
      <c r="X309" s="4">
        <f t="shared" ref="X309" si="332">V309-D309</f>
        <v>46373.57</v>
      </c>
      <c r="Y309" s="5" t="e">
        <f t="shared" ref="Y309" si="333">V309/D309*100</f>
        <v>#DIV/0!</v>
      </c>
      <c r="Z309" s="24"/>
    </row>
    <row r="310" spans="1:26" s="17" customFormat="1" ht="25.5" x14ac:dyDescent="0.2">
      <c r="A310" s="44" t="s">
        <v>379</v>
      </c>
      <c r="B310" s="8" t="s">
        <v>239</v>
      </c>
      <c r="C310" s="59" t="s">
        <v>380</v>
      </c>
      <c r="D310" s="4">
        <v>0</v>
      </c>
      <c r="E310" s="4"/>
      <c r="F310" s="4"/>
      <c r="G310" s="5">
        <v>20422.009999999998</v>
      </c>
      <c r="H310" s="4">
        <f>E310+F310+G310</f>
        <v>20422.009999999998</v>
      </c>
      <c r="I310" s="4"/>
      <c r="J310" s="4"/>
      <c r="K310" s="5"/>
      <c r="L310" s="4">
        <f>I310+J310+K310</f>
        <v>0</v>
      </c>
      <c r="M310" s="4">
        <f t="shared" si="277"/>
        <v>20422.009999999998</v>
      </c>
      <c r="N310" s="5"/>
      <c r="O310" s="4"/>
      <c r="P310" s="5"/>
      <c r="Q310" s="4">
        <f t="shared" si="303"/>
        <v>0</v>
      </c>
      <c r="R310" s="4">
        <f t="shared" si="304"/>
        <v>20422.009999999998</v>
      </c>
      <c r="S310" s="5"/>
      <c r="T310" s="4"/>
      <c r="U310" s="5"/>
      <c r="V310" s="4">
        <f t="shared" si="306"/>
        <v>20422.009999999998</v>
      </c>
      <c r="W310" s="5">
        <v>0</v>
      </c>
      <c r="X310" s="4">
        <f t="shared" si="297"/>
        <v>20422.009999999998</v>
      </c>
      <c r="Y310" s="5" t="e">
        <f t="shared" si="298"/>
        <v>#DIV/0!</v>
      </c>
      <c r="Z310" s="24"/>
    </row>
    <row r="311" spans="1:26" s="17" customFormat="1" ht="25.5" customHeight="1" x14ac:dyDescent="0.2">
      <c r="A311" s="44" t="s">
        <v>379</v>
      </c>
      <c r="B311" s="8" t="s">
        <v>92</v>
      </c>
      <c r="C311" s="59" t="s">
        <v>380</v>
      </c>
      <c r="D311" s="4">
        <v>0</v>
      </c>
      <c r="E311" s="4"/>
      <c r="F311" s="4"/>
      <c r="G311" s="4">
        <v>38381.06</v>
      </c>
      <c r="H311" s="4">
        <f>E311+F311+G311</f>
        <v>38381.06</v>
      </c>
      <c r="I311" s="4"/>
      <c r="J311" s="4"/>
      <c r="K311" s="5"/>
      <c r="L311" s="4">
        <f>I311+J311+K311</f>
        <v>0</v>
      </c>
      <c r="M311" s="4">
        <f t="shared" si="277"/>
        <v>38381.06</v>
      </c>
      <c r="N311" s="5"/>
      <c r="O311" s="5"/>
      <c r="P311" s="5"/>
      <c r="Q311" s="4">
        <f t="shared" si="303"/>
        <v>0</v>
      </c>
      <c r="R311" s="4">
        <f t="shared" si="304"/>
        <v>38381.06</v>
      </c>
      <c r="S311" s="5"/>
      <c r="T311" s="5"/>
      <c r="U311" s="5"/>
      <c r="V311" s="4">
        <f t="shared" si="306"/>
        <v>38381.06</v>
      </c>
      <c r="W311" s="5">
        <v>0</v>
      </c>
      <c r="X311" s="4">
        <f t="shared" si="297"/>
        <v>38381.06</v>
      </c>
      <c r="Y311" s="5" t="e">
        <f t="shared" si="298"/>
        <v>#DIV/0!</v>
      </c>
      <c r="Z311" s="24"/>
    </row>
    <row r="312" spans="1:26" s="17" customFormat="1" ht="25.5" x14ac:dyDescent="0.2">
      <c r="A312" s="44" t="s">
        <v>381</v>
      </c>
      <c r="B312" s="8" t="s">
        <v>5</v>
      </c>
      <c r="C312" s="59" t="s">
        <v>382</v>
      </c>
      <c r="D312" s="60">
        <f t="shared" ref="D312:P312" si="334">+D313</f>
        <v>-473851.88</v>
      </c>
      <c r="E312" s="60">
        <f t="shared" si="334"/>
        <v>0</v>
      </c>
      <c r="F312" s="60">
        <f t="shared" si="334"/>
        <v>0</v>
      </c>
      <c r="G312" s="60">
        <f t="shared" si="334"/>
        <v>-571204.26</v>
      </c>
      <c r="H312" s="60">
        <f t="shared" si="334"/>
        <v>-571204.26</v>
      </c>
      <c r="I312" s="60">
        <f t="shared" si="334"/>
        <v>0</v>
      </c>
      <c r="J312" s="60">
        <f t="shared" si="334"/>
        <v>0</v>
      </c>
      <c r="K312" s="60">
        <f t="shared" si="334"/>
        <v>0</v>
      </c>
      <c r="L312" s="60">
        <f t="shared" si="334"/>
        <v>0</v>
      </c>
      <c r="M312" s="4">
        <f t="shared" si="277"/>
        <v>-571204.26</v>
      </c>
      <c r="N312" s="60">
        <f t="shared" si="334"/>
        <v>0</v>
      </c>
      <c r="O312" s="60">
        <f t="shared" si="334"/>
        <v>0</v>
      </c>
      <c r="P312" s="60">
        <f t="shared" si="334"/>
        <v>0</v>
      </c>
      <c r="Q312" s="4">
        <f t="shared" si="303"/>
        <v>0</v>
      </c>
      <c r="R312" s="4">
        <f t="shared" si="304"/>
        <v>-571204.26</v>
      </c>
      <c r="S312" s="60">
        <f t="shared" ref="S312:U312" si="335">+S313</f>
        <v>0</v>
      </c>
      <c r="T312" s="60">
        <f t="shared" si="335"/>
        <v>0</v>
      </c>
      <c r="U312" s="60">
        <f t="shared" si="335"/>
        <v>0</v>
      </c>
      <c r="V312" s="4">
        <f t="shared" si="306"/>
        <v>-571204.26</v>
      </c>
      <c r="W312" s="5">
        <f t="shared" si="296"/>
        <v>120.54489685679837</v>
      </c>
      <c r="X312" s="4">
        <f t="shared" si="297"/>
        <v>-97352.38</v>
      </c>
      <c r="Y312" s="5">
        <f t="shared" si="298"/>
        <v>120.54489685679837</v>
      </c>
      <c r="Z312" s="24"/>
    </row>
    <row r="313" spans="1:26" s="17" customFormat="1" ht="38.25" x14ac:dyDescent="0.2">
      <c r="A313" s="44" t="s">
        <v>383</v>
      </c>
      <c r="B313" s="8" t="s">
        <v>5</v>
      </c>
      <c r="C313" s="59" t="s">
        <v>384</v>
      </c>
      <c r="D313" s="60">
        <f t="shared" ref="D313:L313" si="336">+D314+D315+D316+D317+D318</f>
        <v>-473851.88</v>
      </c>
      <c r="E313" s="60">
        <f t="shared" si="336"/>
        <v>0</v>
      </c>
      <c r="F313" s="60">
        <f t="shared" si="336"/>
        <v>0</v>
      </c>
      <c r="G313" s="60">
        <f t="shared" si="336"/>
        <v>-571204.26</v>
      </c>
      <c r="H313" s="60">
        <f t="shared" si="336"/>
        <v>-571204.26</v>
      </c>
      <c r="I313" s="60">
        <f t="shared" si="336"/>
        <v>0</v>
      </c>
      <c r="J313" s="60">
        <f t="shared" si="336"/>
        <v>0</v>
      </c>
      <c r="K313" s="60">
        <f t="shared" si="336"/>
        <v>0</v>
      </c>
      <c r="L313" s="60">
        <f t="shared" si="336"/>
        <v>0</v>
      </c>
      <c r="M313" s="4">
        <f t="shared" si="277"/>
        <v>-571204.26</v>
      </c>
      <c r="N313" s="60">
        <f t="shared" ref="N313:P313" si="337">+N314+N315+N316+N317+N318</f>
        <v>0</v>
      </c>
      <c r="O313" s="60">
        <f t="shared" si="337"/>
        <v>0</v>
      </c>
      <c r="P313" s="60">
        <f t="shared" si="337"/>
        <v>0</v>
      </c>
      <c r="Q313" s="4">
        <f t="shared" si="303"/>
        <v>0</v>
      </c>
      <c r="R313" s="4">
        <f t="shared" si="304"/>
        <v>-571204.26</v>
      </c>
      <c r="S313" s="60">
        <f t="shared" ref="S313:U313" si="338">+S314+S315+S316+S317+S318</f>
        <v>0</v>
      </c>
      <c r="T313" s="60">
        <f t="shared" si="338"/>
        <v>0</v>
      </c>
      <c r="U313" s="60">
        <f t="shared" si="338"/>
        <v>0</v>
      </c>
      <c r="V313" s="4">
        <f t="shared" si="306"/>
        <v>-571204.26</v>
      </c>
      <c r="W313" s="5">
        <f t="shared" si="296"/>
        <v>120.54489685679837</v>
      </c>
      <c r="X313" s="4">
        <f t="shared" si="297"/>
        <v>-97352.38</v>
      </c>
      <c r="Y313" s="5">
        <f t="shared" si="298"/>
        <v>120.54489685679837</v>
      </c>
      <c r="Z313" s="24"/>
    </row>
    <row r="314" spans="1:26" s="17" customFormat="1" ht="38.25" hidden="1" x14ac:dyDescent="0.2">
      <c r="A314" s="62" t="s">
        <v>385</v>
      </c>
      <c r="B314" s="8" t="s">
        <v>239</v>
      </c>
      <c r="C314" s="63" t="s">
        <v>386</v>
      </c>
      <c r="D314" s="4"/>
      <c r="E314" s="4"/>
      <c r="F314" s="4"/>
      <c r="G314" s="5"/>
      <c r="H314" s="4">
        <f>E314+F314+G314</f>
        <v>0</v>
      </c>
      <c r="I314" s="54"/>
      <c r="J314" s="4"/>
      <c r="K314" s="5"/>
      <c r="L314" s="4">
        <f>I314+J314+K314</f>
        <v>0</v>
      </c>
      <c r="M314" s="4">
        <f t="shared" si="277"/>
        <v>0</v>
      </c>
      <c r="N314" s="5"/>
      <c r="O314" s="5"/>
      <c r="P314" s="5"/>
      <c r="Q314" s="4">
        <f t="shared" si="303"/>
        <v>0</v>
      </c>
      <c r="R314" s="4">
        <f t="shared" si="304"/>
        <v>0</v>
      </c>
      <c r="S314" s="5"/>
      <c r="T314" s="5"/>
      <c r="U314" s="5"/>
      <c r="V314" s="4">
        <f t="shared" si="306"/>
        <v>0</v>
      </c>
      <c r="W314" s="5" t="e">
        <f t="shared" si="296"/>
        <v>#DIV/0!</v>
      </c>
      <c r="X314" s="4">
        <f t="shared" si="297"/>
        <v>0</v>
      </c>
      <c r="Y314" s="5" t="e">
        <f t="shared" si="298"/>
        <v>#DIV/0!</v>
      </c>
      <c r="Z314" s="24"/>
    </row>
    <row r="315" spans="1:26" s="17" customFormat="1" ht="38.25" x14ac:dyDescent="0.2">
      <c r="A315" s="62" t="s">
        <v>387</v>
      </c>
      <c r="B315" s="8" t="s">
        <v>299</v>
      </c>
      <c r="C315" s="63" t="s">
        <v>388</v>
      </c>
      <c r="D315" s="4">
        <v>0</v>
      </c>
      <c r="E315" s="4"/>
      <c r="F315" s="4"/>
      <c r="G315" s="4">
        <v>-46373.57</v>
      </c>
      <c r="H315" s="4">
        <f>E315+F315+G315</f>
        <v>-46373.57</v>
      </c>
      <c r="I315" s="54"/>
      <c r="J315" s="4"/>
      <c r="K315" s="5">
        <v>0</v>
      </c>
      <c r="L315" s="4">
        <f t="shared" ref="L315:L318" si="339">I315+J315+K315</f>
        <v>0</v>
      </c>
      <c r="M315" s="4">
        <f t="shared" si="277"/>
        <v>-46373.57</v>
      </c>
      <c r="N315" s="5">
        <v>0</v>
      </c>
      <c r="O315" s="5">
        <v>0</v>
      </c>
      <c r="P315" s="5">
        <v>0</v>
      </c>
      <c r="Q315" s="4">
        <f t="shared" si="303"/>
        <v>0</v>
      </c>
      <c r="R315" s="4">
        <f t="shared" si="304"/>
        <v>-46373.57</v>
      </c>
      <c r="S315" s="5">
        <v>0</v>
      </c>
      <c r="T315" s="5">
        <v>0</v>
      </c>
      <c r="U315" s="5">
        <v>0</v>
      </c>
      <c r="V315" s="4">
        <f t="shared" si="306"/>
        <v>-46373.57</v>
      </c>
      <c r="W315" s="5">
        <v>0</v>
      </c>
      <c r="X315" s="4">
        <f t="shared" si="297"/>
        <v>-46373.57</v>
      </c>
      <c r="Y315" s="5" t="e">
        <f t="shared" si="298"/>
        <v>#DIV/0!</v>
      </c>
      <c r="Z315" s="24"/>
    </row>
    <row r="316" spans="1:26" s="17" customFormat="1" ht="38.25" x14ac:dyDescent="0.2">
      <c r="A316" s="62" t="s">
        <v>387</v>
      </c>
      <c r="B316" s="8" t="s">
        <v>294</v>
      </c>
      <c r="C316" s="63" t="s">
        <v>388</v>
      </c>
      <c r="D316" s="4">
        <v>-5983.01</v>
      </c>
      <c r="E316" s="4"/>
      <c r="F316" s="4"/>
      <c r="G316" s="4">
        <v>-5983.01</v>
      </c>
      <c r="H316" s="4">
        <f>E316+F316+G316</f>
        <v>-5983.01</v>
      </c>
      <c r="I316" s="54"/>
      <c r="J316" s="4"/>
      <c r="K316" s="5">
        <v>0</v>
      </c>
      <c r="L316" s="4">
        <f t="shared" si="339"/>
        <v>0</v>
      </c>
      <c r="M316" s="4">
        <f t="shared" si="277"/>
        <v>-5983.01</v>
      </c>
      <c r="N316" s="5">
        <v>0</v>
      </c>
      <c r="O316" s="5">
        <v>0</v>
      </c>
      <c r="P316" s="5">
        <v>0</v>
      </c>
      <c r="Q316" s="4">
        <f t="shared" si="303"/>
        <v>0</v>
      </c>
      <c r="R316" s="4">
        <f t="shared" si="304"/>
        <v>-5983.01</v>
      </c>
      <c r="S316" s="5">
        <v>0</v>
      </c>
      <c r="T316" s="5">
        <v>0</v>
      </c>
      <c r="U316" s="5">
        <v>0</v>
      </c>
      <c r="V316" s="4">
        <f t="shared" si="306"/>
        <v>-5983.01</v>
      </c>
      <c r="W316" s="5">
        <f t="shared" si="296"/>
        <v>100</v>
      </c>
      <c r="X316" s="4">
        <f t="shared" si="297"/>
        <v>0</v>
      </c>
      <c r="Y316" s="5">
        <f t="shared" si="298"/>
        <v>100</v>
      </c>
      <c r="Z316" s="24"/>
    </row>
    <row r="317" spans="1:26" s="17" customFormat="1" ht="38.25" x14ac:dyDescent="0.2">
      <c r="A317" s="62" t="s">
        <v>387</v>
      </c>
      <c r="B317" s="8" t="s">
        <v>239</v>
      </c>
      <c r="C317" s="63" t="s">
        <v>388</v>
      </c>
      <c r="D317" s="4">
        <v>-467868.87</v>
      </c>
      <c r="E317" s="4"/>
      <c r="F317" s="4"/>
      <c r="G317" s="5">
        <v>-488290.88</v>
      </c>
      <c r="H317" s="4">
        <f>E317+F317+G317</f>
        <v>-488290.88</v>
      </c>
      <c r="I317" s="54"/>
      <c r="J317" s="4"/>
      <c r="K317" s="5">
        <v>0</v>
      </c>
      <c r="L317" s="4">
        <f>I317+J317+K317</f>
        <v>0</v>
      </c>
      <c r="M317" s="4">
        <f t="shared" si="277"/>
        <v>-488290.88</v>
      </c>
      <c r="N317" s="5">
        <v>0</v>
      </c>
      <c r="O317" s="5">
        <v>0</v>
      </c>
      <c r="P317" s="5">
        <v>0</v>
      </c>
      <c r="Q317" s="4">
        <f t="shared" si="303"/>
        <v>0</v>
      </c>
      <c r="R317" s="4">
        <f t="shared" si="304"/>
        <v>-488290.88</v>
      </c>
      <c r="S317" s="5">
        <v>0</v>
      </c>
      <c r="T317" s="5">
        <v>0</v>
      </c>
      <c r="U317" s="5">
        <v>0</v>
      </c>
      <c r="V317" s="4">
        <f t="shared" si="306"/>
        <v>-488290.88</v>
      </c>
      <c r="W317" s="5">
        <f t="shared" si="296"/>
        <v>104.3649003619326</v>
      </c>
      <c r="X317" s="4">
        <f t="shared" si="297"/>
        <v>-20422.010000000009</v>
      </c>
      <c r="Y317" s="5">
        <f t="shared" si="298"/>
        <v>104.3649003619326</v>
      </c>
      <c r="Z317" s="24"/>
    </row>
    <row r="318" spans="1:26" s="17" customFormat="1" ht="38.25" x14ac:dyDescent="0.2">
      <c r="A318" s="62" t="s">
        <v>387</v>
      </c>
      <c r="B318" s="8" t="s">
        <v>92</v>
      </c>
      <c r="C318" s="63" t="s">
        <v>388</v>
      </c>
      <c r="D318" s="4">
        <v>0</v>
      </c>
      <c r="E318" s="4"/>
      <c r="F318" s="4"/>
      <c r="G318" s="5">
        <v>-30556.799999999999</v>
      </c>
      <c r="H318" s="4">
        <f>E318+F318+G318</f>
        <v>-30556.799999999999</v>
      </c>
      <c r="I318" s="54"/>
      <c r="J318" s="4"/>
      <c r="K318" s="5">
        <v>0</v>
      </c>
      <c r="L318" s="4">
        <f t="shared" si="339"/>
        <v>0</v>
      </c>
      <c r="M318" s="4">
        <f t="shared" si="277"/>
        <v>-30556.799999999999</v>
      </c>
      <c r="N318" s="5">
        <v>0</v>
      </c>
      <c r="O318" s="5">
        <v>0</v>
      </c>
      <c r="P318" s="5"/>
      <c r="Q318" s="4">
        <f t="shared" si="303"/>
        <v>0</v>
      </c>
      <c r="R318" s="4">
        <f t="shared" si="304"/>
        <v>-30556.799999999999</v>
      </c>
      <c r="S318" s="5">
        <v>0</v>
      </c>
      <c r="T318" s="5">
        <v>0</v>
      </c>
      <c r="U318" s="5"/>
      <c r="V318" s="4">
        <f t="shared" si="306"/>
        <v>-30556.799999999999</v>
      </c>
      <c r="W318" s="5">
        <v>0</v>
      </c>
      <c r="X318" s="4">
        <f t="shared" si="297"/>
        <v>-30556.799999999999</v>
      </c>
      <c r="Y318" s="5" t="e">
        <f t="shared" si="298"/>
        <v>#DIV/0!</v>
      </c>
      <c r="Z318" s="24"/>
    </row>
    <row r="319" spans="1:26" s="64" customFormat="1" x14ac:dyDescent="0.25">
      <c r="A319" s="7" t="s">
        <v>341</v>
      </c>
      <c r="B319" s="8"/>
      <c r="C319" s="3"/>
      <c r="D319" s="4">
        <f>+D13+D229</f>
        <v>3275844458.02</v>
      </c>
      <c r="E319" s="4">
        <f t="shared" ref="E319:L319" si="340">+E13+E229</f>
        <v>0</v>
      </c>
      <c r="F319" s="4">
        <f t="shared" si="340"/>
        <v>0</v>
      </c>
      <c r="G319" s="4">
        <f t="shared" si="340"/>
        <v>800887721.86999989</v>
      </c>
      <c r="H319" s="4">
        <f t="shared" si="340"/>
        <v>800887721.86999989</v>
      </c>
      <c r="I319" s="4">
        <f t="shared" si="340"/>
        <v>0</v>
      </c>
      <c r="J319" s="4">
        <f t="shared" si="340"/>
        <v>0</v>
      </c>
      <c r="K319" s="4">
        <f t="shared" si="340"/>
        <v>0</v>
      </c>
      <c r="L319" s="4">
        <f t="shared" si="340"/>
        <v>0</v>
      </c>
      <c r="M319" s="4">
        <f t="shared" si="277"/>
        <v>800887721.86999989</v>
      </c>
      <c r="N319" s="4">
        <f>+N13+N229</f>
        <v>0</v>
      </c>
      <c r="O319" s="4">
        <f>+O13+O229</f>
        <v>0</v>
      </c>
      <c r="P319" s="4">
        <f>+P13+P229</f>
        <v>0</v>
      </c>
      <c r="Q319" s="4">
        <f t="shared" si="303"/>
        <v>0</v>
      </c>
      <c r="R319" s="4">
        <f t="shared" si="304"/>
        <v>800887721.86999989</v>
      </c>
      <c r="S319" s="4">
        <f>+S13+S229</f>
        <v>0</v>
      </c>
      <c r="T319" s="4">
        <f>+T13+T229</f>
        <v>0</v>
      </c>
      <c r="U319" s="4">
        <f>+U13+U229</f>
        <v>0</v>
      </c>
      <c r="V319" s="4">
        <f>H319+L319+Q319+S319+T319+U319</f>
        <v>800887721.86999989</v>
      </c>
      <c r="W319" s="5">
        <f t="shared" si="296"/>
        <v>24.448282943020924</v>
      </c>
      <c r="X319" s="4">
        <f t="shared" si="297"/>
        <v>-2474956736.1500001</v>
      </c>
      <c r="Y319" s="5">
        <f t="shared" si="298"/>
        <v>24.448282943020924</v>
      </c>
    </row>
    <row r="320" spans="1:26" x14ac:dyDescent="0.25">
      <c r="A320" s="65"/>
      <c r="B320" s="65"/>
      <c r="C320" s="65"/>
      <c r="D320" s="65"/>
      <c r="E320" s="65"/>
      <c r="F320" s="65"/>
      <c r="G320" s="65"/>
      <c r="H320" s="65"/>
      <c r="I320" s="65"/>
      <c r="J320" s="65"/>
      <c r="K320" s="65"/>
      <c r="L320" s="65"/>
      <c r="M320" s="65"/>
      <c r="N320" s="65"/>
      <c r="O320" s="65"/>
      <c r="P320" s="65"/>
      <c r="Q320" s="65"/>
      <c r="R320" s="65"/>
      <c r="S320" s="65"/>
      <c r="T320" s="65"/>
      <c r="U320" s="65"/>
      <c r="V320" s="65"/>
      <c r="W320" s="65"/>
      <c r="X320" s="65"/>
      <c r="Y320" s="65"/>
    </row>
    <row r="321" spans="1:25" x14ac:dyDescent="0.25">
      <c r="A321" s="65"/>
      <c r="B321" s="65"/>
      <c r="C321" s="65"/>
      <c r="D321" s="66"/>
      <c r="E321" s="66"/>
      <c r="F321" s="66"/>
      <c r="G321" s="66"/>
      <c r="H321" s="66"/>
      <c r="I321" s="66"/>
      <c r="J321" s="66"/>
      <c r="K321" s="66"/>
      <c r="L321" s="66"/>
      <c r="M321" s="66"/>
      <c r="N321" s="66"/>
      <c r="O321" s="66"/>
      <c r="P321" s="66"/>
      <c r="Q321" s="66"/>
      <c r="R321" s="66"/>
      <c r="S321" s="66"/>
      <c r="T321" s="66"/>
      <c r="U321" s="66"/>
      <c r="V321" s="66"/>
      <c r="W321" s="66"/>
      <c r="X321" s="66"/>
      <c r="Y321" s="66"/>
    </row>
    <row r="322" spans="1:25" ht="18.75" x14ac:dyDescent="0.3">
      <c r="A322" s="67"/>
      <c r="B322" s="65"/>
      <c r="C322" s="65"/>
      <c r="D322" s="65"/>
      <c r="E322" s="103"/>
      <c r="F322" s="103"/>
      <c r="I322" s="103"/>
      <c r="J322" s="103"/>
    </row>
    <row r="323" spans="1:25" s="68" customFormat="1" ht="18.75" x14ac:dyDescent="0.3">
      <c r="A323" s="68" t="s">
        <v>550</v>
      </c>
      <c r="R323" s="68" t="s">
        <v>505</v>
      </c>
      <c r="V323" s="93" t="s">
        <v>505</v>
      </c>
      <c r="W323" s="93"/>
      <c r="X323" s="95" t="s">
        <v>541</v>
      </c>
      <c r="Y323" s="95"/>
    </row>
  </sheetData>
  <mergeCells count="34">
    <mergeCell ref="E322:F322"/>
    <mergeCell ref="I322:J322"/>
    <mergeCell ref="U10:U11"/>
    <mergeCell ref="V10:V11"/>
    <mergeCell ref="W10:W11"/>
    <mergeCell ref="M10:M11"/>
    <mergeCell ref="N10:N11"/>
    <mergeCell ref="O10:O11"/>
    <mergeCell ref="S10:S11"/>
    <mergeCell ref="T10:T11"/>
    <mergeCell ref="F10:F11"/>
    <mergeCell ref="P10:P11"/>
    <mergeCell ref="Q10:Q11"/>
    <mergeCell ref="R10:R11"/>
    <mergeCell ref="L10:L11"/>
    <mergeCell ref="A10:A11"/>
    <mergeCell ref="B10:C10"/>
    <mergeCell ref="D10:D11"/>
    <mergeCell ref="E10:E11"/>
    <mergeCell ref="I10:I11"/>
    <mergeCell ref="H10:H11"/>
    <mergeCell ref="A7:Y7"/>
    <mergeCell ref="V1:W1"/>
    <mergeCell ref="V2:W2"/>
    <mergeCell ref="V3:W3"/>
    <mergeCell ref="V4:W4"/>
    <mergeCell ref="V5:W5"/>
    <mergeCell ref="V323:W323"/>
    <mergeCell ref="G10:G11"/>
    <mergeCell ref="X323:Y323"/>
    <mergeCell ref="Y10:Y11"/>
    <mergeCell ref="J10:J11"/>
    <mergeCell ref="K10:K11"/>
    <mergeCell ref="X10:X11"/>
  </mergeCells>
  <pageMargins left="1.1811023622047245" right="0.39370078740157483" top="0.59055118110236227" bottom="0.78740157480314965" header="0" footer="0"/>
  <pageSetup paperSize="9" scale="64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01.04.2022</vt:lpstr>
      <vt:lpstr>'На 01.04.2022'!Заголовки_для_печати</vt:lpstr>
      <vt:lpstr>'На 01.04.2022'!Область_печати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2022-04-20T06:03:26Z</dcterms:modified>
</cp:coreProperties>
</file>