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1835"/>
  </bookViews>
  <sheets>
    <sheet name="На 01.07.2022" sheetId="7" r:id="rId1"/>
  </sheets>
  <definedNames>
    <definedName name="_xlnm._FilterDatabase" localSheetId="0" hidden="1">'На 01.07.2022'!$A$11:$Q$282</definedName>
    <definedName name="_xlnm.Print_Titles" localSheetId="0">'На 01.07.2022'!$9:$12</definedName>
    <definedName name="_xlnm.Print_Area" localSheetId="0">'На 01.07.2022'!$A$1:$F$286</definedName>
  </definedNames>
  <calcPr calcId="145621" iterate="1"/>
</workbook>
</file>

<file path=xl/calcChain.xml><?xml version="1.0" encoding="utf-8"?>
<calcChain xmlns="http://schemas.openxmlformats.org/spreadsheetml/2006/main">
  <c r="F147" i="7" l="1"/>
  <c r="F281" i="7" l="1"/>
  <c r="F279" i="7"/>
  <c r="F278" i="7"/>
  <c r="F275" i="7"/>
  <c r="F274" i="7"/>
  <c r="F273" i="7"/>
  <c r="F268" i="7"/>
  <c r="F263" i="7"/>
  <c r="F261" i="7"/>
  <c r="F258" i="7"/>
  <c r="F257" i="7"/>
  <c r="F254" i="7"/>
  <c r="F252" i="7"/>
  <c r="F251" i="7"/>
  <c r="F250" i="7"/>
  <c r="F249" i="7"/>
  <c r="F248" i="7"/>
  <c r="F247" i="7"/>
  <c r="F246" i="7"/>
  <c r="F245" i="7"/>
  <c r="F244" i="7"/>
  <c r="F243" i="7"/>
  <c r="F242" i="7"/>
  <c r="F239" i="7"/>
  <c r="F235" i="7"/>
  <c r="F234" i="7"/>
  <c r="F233" i="7"/>
  <c r="F232" i="7"/>
  <c r="F230" i="7"/>
  <c r="F229" i="7"/>
  <c r="F228" i="7"/>
  <c r="F227" i="7"/>
  <c r="F226" i="7"/>
  <c r="F224" i="7"/>
  <c r="F223" i="7"/>
  <c r="F222" i="7"/>
  <c r="F221" i="7"/>
  <c r="F220" i="7"/>
  <c r="F217" i="7"/>
  <c r="F213" i="7"/>
  <c r="F211" i="7"/>
  <c r="F209" i="7"/>
  <c r="F207" i="7"/>
  <c r="F204" i="7"/>
  <c r="F199" i="7"/>
  <c r="F191" i="7"/>
  <c r="F188" i="7"/>
  <c r="F185" i="7"/>
  <c r="F175" i="7"/>
  <c r="F174" i="7"/>
  <c r="F173" i="7"/>
  <c r="F169" i="7"/>
  <c r="F163" i="7"/>
  <c r="F161" i="7"/>
  <c r="F160" i="7"/>
  <c r="F158" i="7"/>
  <c r="F157" i="7"/>
  <c r="F155" i="7"/>
  <c r="F151" i="7"/>
  <c r="F149" i="7"/>
  <c r="F145" i="7"/>
  <c r="F143" i="7"/>
  <c r="F141" i="7"/>
  <c r="F140" i="7"/>
  <c r="F138" i="7"/>
  <c r="F137" i="7"/>
  <c r="F135" i="7"/>
  <c r="F134" i="7"/>
  <c r="F130" i="7"/>
  <c r="F128" i="7"/>
  <c r="F125" i="7"/>
  <c r="F121" i="7"/>
  <c r="F120" i="7"/>
  <c r="F118" i="7"/>
  <c r="F117" i="7"/>
  <c r="F116" i="7"/>
  <c r="F115" i="7"/>
  <c r="F111" i="7"/>
  <c r="F106" i="7"/>
  <c r="F103" i="7"/>
  <c r="F102" i="7"/>
  <c r="F100" i="7"/>
  <c r="F99" i="7"/>
  <c r="F94" i="7"/>
  <c r="F91" i="7"/>
  <c r="F87" i="7"/>
  <c r="F83" i="7"/>
  <c r="F82" i="7"/>
  <c r="F77" i="7"/>
  <c r="F74" i="7"/>
  <c r="F71" i="7"/>
  <c r="F68" i="7"/>
  <c r="F60" i="7"/>
  <c r="F58" i="7"/>
  <c r="F55" i="7"/>
  <c r="F52" i="7"/>
  <c r="F50" i="7"/>
  <c r="F47" i="7"/>
  <c r="F44" i="7"/>
  <c r="F40" i="7"/>
  <c r="F39" i="7"/>
  <c r="F36" i="7"/>
  <c r="F34" i="7"/>
  <c r="F30" i="7"/>
  <c r="F28" i="7"/>
  <c r="F26" i="7"/>
  <c r="F24" i="7"/>
  <c r="F20" i="7"/>
  <c r="F19" i="7"/>
  <c r="F18" i="7"/>
  <c r="F17" i="7"/>
  <c r="F16" i="7"/>
  <c r="E150" i="7"/>
  <c r="D150" i="7"/>
  <c r="E33" i="7"/>
  <c r="D33" i="7"/>
  <c r="E114" i="7"/>
  <c r="D114" i="7"/>
  <c r="D241" i="7"/>
  <c r="D231" i="7"/>
  <c r="E231" i="7"/>
  <c r="F231" i="7" l="1"/>
  <c r="F33" i="7"/>
  <c r="F114" i="7"/>
  <c r="F150" i="7"/>
  <c r="E219" i="7" l="1"/>
  <c r="D225" i="7"/>
  <c r="F225" i="7" s="1"/>
  <c r="E166" i="7" l="1"/>
  <c r="D166" i="7"/>
  <c r="D165" i="7" s="1"/>
  <c r="E178" i="7"/>
  <c r="D178" i="7"/>
  <c r="D177" i="7" s="1"/>
  <c r="E194" i="7"/>
  <c r="D194" i="7"/>
  <c r="D193" i="7" s="1"/>
  <c r="E184" i="7"/>
  <c r="D184" i="7"/>
  <c r="E181" i="7"/>
  <c r="D181" i="7"/>
  <c r="D180" i="7" s="1"/>
  <c r="E171" i="7"/>
  <c r="D171" i="7"/>
  <c r="E170" i="7" l="1"/>
  <c r="F171" i="7"/>
  <c r="E180" i="7"/>
  <c r="F184" i="7"/>
  <c r="E193" i="7"/>
  <c r="E177" i="7"/>
  <c r="E165" i="7"/>
  <c r="F165" i="7" s="1"/>
  <c r="F166" i="7"/>
  <c r="D170" i="7"/>
  <c r="F170" i="7" l="1"/>
  <c r="E93" i="7"/>
  <c r="E90" i="7"/>
  <c r="D93" i="7"/>
  <c r="D90" i="7"/>
  <c r="D86" i="7"/>
  <c r="E86" i="7"/>
  <c r="F93" i="7" l="1"/>
  <c r="F86" i="7"/>
  <c r="F90" i="7"/>
  <c r="D85" i="7"/>
  <c r="E85" i="7"/>
  <c r="D38" i="7"/>
  <c r="E35" i="7"/>
  <c r="D35" i="7"/>
  <c r="F35" i="7" l="1"/>
  <c r="F85" i="7"/>
  <c r="E280" i="7"/>
  <c r="D280" i="7"/>
  <c r="D277" i="7" s="1"/>
  <c r="F280" i="7" l="1"/>
  <c r="E277" i="7"/>
  <c r="D236" i="7"/>
  <c r="E215" i="7"/>
  <c r="E187" i="7"/>
  <c r="D219" i="7" l="1"/>
  <c r="F219" i="7" s="1"/>
  <c r="F236" i="7"/>
  <c r="D84" i="7"/>
  <c r="E73" i="7"/>
  <c r="D73" i="7"/>
  <c r="E70" i="7"/>
  <c r="D70" i="7"/>
  <c r="E67" i="7"/>
  <c r="D67" i="7"/>
  <c r="E57" i="7"/>
  <c r="D57" i="7"/>
  <c r="F57" i="7" l="1"/>
  <c r="F67" i="7"/>
  <c r="F70" i="7"/>
  <c r="F73" i="7"/>
  <c r="D272" i="7"/>
  <c r="E272" i="7"/>
  <c r="F272" i="7" l="1"/>
  <c r="D215" i="7"/>
  <c r="F215" i="7" s="1"/>
  <c r="D69" i="7" l="1"/>
  <c r="D72" i="7"/>
  <c r="D133" i="7" l="1"/>
  <c r="D49" i="7"/>
  <c r="E49" i="7"/>
  <c r="F49" i="7" s="1"/>
  <c r="D32" i="7" l="1"/>
  <c r="D276" i="7"/>
  <c r="D271" i="7"/>
  <c r="D270" i="7" s="1"/>
  <c r="D269" i="7" s="1"/>
  <c r="E271" i="7"/>
  <c r="E267" i="7"/>
  <c r="D267" i="7"/>
  <c r="D266" i="7" s="1"/>
  <c r="E264" i="7"/>
  <c r="D264" i="7"/>
  <c r="E262" i="7"/>
  <c r="D262" i="7"/>
  <c r="D260" i="7"/>
  <c r="D256" i="7"/>
  <c r="D255" i="7" s="1"/>
  <c r="E253" i="7"/>
  <c r="D253" i="7"/>
  <c r="E238" i="7"/>
  <c r="D238" i="7"/>
  <c r="E216" i="7"/>
  <c r="D216" i="7"/>
  <c r="E214" i="7"/>
  <c r="D214" i="7"/>
  <c r="D212" i="7"/>
  <c r="D210" i="7"/>
  <c r="E210" i="7"/>
  <c r="D208" i="7"/>
  <c r="E206" i="7"/>
  <c r="D206" i="7"/>
  <c r="E203" i="7"/>
  <c r="D203" i="7"/>
  <c r="D202" i="7" s="1"/>
  <c r="E198" i="7"/>
  <c r="D198" i="7"/>
  <c r="D197" i="7" s="1"/>
  <c r="D192" i="7" s="1"/>
  <c r="E190" i="7"/>
  <c r="D190" i="7"/>
  <c r="E189" i="7"/>
  <c r="D189" i="7"/>
  <c r="D187" i="7"/>
  <c r="F187" i="7" s="1"/>
  <c r="E162" i="7"/>
  <c r="D162" i="7"/>
  <c r="E159" i="7"/>
  <c r="D159" i="7"/>
  <c r="E156" i="7"/>
  <c r="D156" i="7"/>
  <c r="E154" i="7"/>
  <c r="D154" i="7"/>
  <c r="E152" i="7"/>
  <c r="D152" i="7"/>
  <c r="E148" i="7"/>
  <c r="D148" i="7"/>
  <c r="E146" i="7"/>
  <c r="D146" i="7"/>
  <c r="E144" i="7"/>
  <c r="D144" i="7"/>
  <c r="E142" i="7"/>
  <c r="D142" i="7"/>
  <c r="E139" i="7"/>
  <c r="D139" i="7"/>
  <c r="D136" i="7"/>
  <c r="E133" i="7"/>
  <c r="E129" i="7"/>
  <c r="D129" i="7"/>
  <c r="E127" i="7"/>
  <c r="D127" i="7"/>
  <c r="E124" i="7"/>
  <c r="D124" i="7"/>
  <c r="D123" i="7" s="1"/>
  <c r="D113" i="7"/>
  <c r="D112" i="7" s="1"/>
  <c r="E113" i="7"/>
  <c r="E110" i="7"/>
  <c r="D110" i="7"/>
  <c r="D109" i="7" s="1"/>
  <c r="D108" i="7" s="1"/>
  <c r="E105" i="7"/>
  <c r="D105" i="7"/>
  <c r="D104" i="7" s="1"/>
  <c r="E104" i="7"/>
  <c r="D101" i="7"/>
  <c r="D98" i="7" s="1"/>
  <c r="E101" i="7"/>
  <c r="D81" i="7"/>
  <c r="D80" i="7" s="1"/>
  <c r="D79" i="7" s="1"/>
  <c r="E81" i="7"/>
  <c r="E76" i="7"/>
  <c r="D76" i="7"/>
  <c r="D75" i="7" s="1"/>
  <c r="E72" i="7"/>
  <c r="F72" i="7" s="1"/>
  <c r="E69" i="7"/>
  <c r="F69" i="7" s="1"/>
  <c r="E66" i="7"/>
  <c r="D66" i="7"/>
  <c r="D65" i="7" s="1"/>
  <c r="E62" i="7"/>
  <c r="D62" i="7"/>
  <c r="D61" i="7" s="1"/>
  <c r="E59" i="7"/>
  <c r="D59" i="7"/>
  <c r="D56" i="7" s="1"/>
  <c r="E54" i="7"/>
  <c r="D54" i="7"/>
  <c r="E51" i="7"/>
  <c r="D51" i="7"/>
  <c r="D48" i="7" s="1"/>
  <c r="E46" i="7"/>
  <c r="D46" i="7"/>
  <c r="E43" i="7"/>
  <c r="D43" i="7"/>
  <c r="E41" i="7"/>
  <c r="D41" i="7"/>
  <c r="E38" i="7"/>
  <c r="F38" i="7" s="1"/>
  <c r="D29" i="7"/>
  <c r="E29" i="7"/>
  <c r="D27" i="7"/>
  <c r="E27" i="7"/>
  <c r="D25" i="7"/>
  <c r="E25" i="7"/>
  <c r="D23" i="7"/>
  <c r="E23" i="7"/>
  <c r="D15" i="7"/>
  <c r="D14" i="7" s="1"/>
  <c r="E15" i="7"/>
  <c r="F81" i="7" l="1"/>
  <c r="F104" i="7"/>
  <c r="F105" i="7"/>
  <c r="F110" i="7"/>
  <c r="F124" i="7"/>
  <c r="F127" i="7"/>
  <c r="F129" i="7"/>
  <c r="D132" i="7"/>
  <c r="F139" i="7"/>
  <c r="F142" i="7"/>
  <c r="F146" i="7"/>
  <c r="F148" i="7"/>
  <c r="F154" i="7"/>
  <c r="F156" i="7"/>
  <c r="F159" i="7"/>
  <c r="F162" i="7"/>
  <c r="F271" i="7"/>
  <c r="E98" i="7"/>
  <c r="F98" i="7" s="1"/>
  <c r="F101" i="7"/>
  <c r="F15" i="7"/>
  <c r="F23" i="7"/>
  <c r="F25" i="7"/>
  <c r="F27" i="7"/>
  <c r="F29" i="7"/>
  <c r="F43" i="7"/>
  <c r="F46" i="7"/>
  <c r="F51" i="7"/>
  <c r="F54" i="7"/>
  <c r="F59" i="7"/>
  <c r="E61" i="7"/>
  <c r="F66" i="7"/>
  <c r="F76" i="7"/>
  <c r="F113" i="7"/>
  <c r="F133" i="7"/>
  <c r="F189" i="7"/>
  <c r="F190" i="7"/>
  <c r="F198" i="7"/>
  <c r="E202" i="7"/>
  <c r="F202" i="7" s="1"/>
  <c r="F203" i="7"/>
  <c r="F206" i="7"/>
  <c r="F210" i="7"/>
  <c r="F214" i="7"/>
  <c r="F216" i="7"/>
  <c r="F238" i="7"/>
  <c r="F253" i="7"/>
  <c r="F262" i="7"/>
  <c r="F267" i="7"/>
  <c r="F277" i="7"/>
  <c r="D31" i="7"/>
  <c r="E32" i="7"/>
  <c r="E14" i="7"/>
  <c r="F14" i="7" s="1"/>
  <c r="E80" i="7"/>
  <c r="F80" i="7" s="1"/>
  <c r="E109" i="7"/>
  <c r="F109" i="7" s="1"/>
  <c r="E123" i="7"/>
  <c r="E183" i="7"/>
  <c r="E276" i="7"/>
  <c r="F276" i="7" s="1"/>
  <c r="E56" i="7"/>
  <c r="F56" i="7" s="1"/>
  <c r="E75" i="7"/>
  <c r="F75" i="7" s="1"/>
  <c r="E112" i="7"/>
  <c r="F112" i="7" s="1"/>
  <c r="E197" i="7"/>
  <c r="F197" i="7" s="1"/>
  <c r="E266" i="7"/>
  <c r="F266" i="7" s="1"/>
  <c r="E270" i="7"/>
  <c r="F270" i="7" s="1"/>
  <c r="D164" i="7"/>
  <c r="E260" i="7"/>
  <c r="F260" i="7" s="1"/>
  <c r="E241" i="7"/>
  <c r="F241" i="7" s="1"/>
  <c r="D240" i="7"/>
  <c r="D237" i="7" s="1"/>
  <c r="D218" i="7"/>
  <c r="D205" i="7" s="1"/>
  <c r="D97" i="7"/>
  <c r="D126" i="7"/>
  <c r="D122" i="7" s="1"/>
  <c r="E48" i="7"/>
  <c r="F48" i="7" s="1"/>
  <c r="E126" i="7"/>
  <c r="F126" i="7" s="1"/>
  <c r="E22" i="7"/>
  <c r="D22" i="7"/>
  <c r="D21" i="7" s="1"/>
  <c r="D53" i="7"/>
  <c r="E65" i="7"/>
  <c r="F65" i="7" s="1"/>
  <c r="E164" i="7"/>
  <c r="D259" i="7"/>
  <c r="D183" i="7"/>
  <c r="D176" i="7" s="1"/>
  <c r="D107" i="7"/>
  <c r="D78" i="7"/>
  <c r="D64" i="7" s="1"/>
  <c r="D45" i="7"/>
  <c r="E136" i="7"/>
  <c r="F136" i="7" s="1"/>
  <c r="E208" i="7"/>
  <c r="F208" i="7" s="1"/>
  <c r="E212" i="7"/>
  <c r="F212" i="7" s="1"/>
  <c r="E256" i="7"/>
  <c r="F256" i="7" s="1"/>
  <c r="F123" i="7" l="1"/>
  <c r="E122" i="7"/>
  <c r="F122" i="7" s="1"/>
  <c r="F164" i="7"/>
  <c r="E176" i="7"/>
  <c r="F176" i="7" s="1"/>
  <c r="F183" i="7"/>
  <c r="E132" i="7"/>
  <c r="F132" i="7" s="1"/>
  <c r="F22" i="7"/>
  <c r="E31" i="7"/>
  <c r="F31" i="7" s="1"/>
  <c r="F32" i="7"/>
  <c r="E192" i="7"/>
  <c r="F192" i="7" s="1"/>
  <c r="E53" i="7"/>
  <c r="F53" i="7" s="1"/>
  <c r="E21" i="7"/>
  <c r="F21" i="7" s="1"/>
  <c r="E45" i="7"/>
  <c r="F45" i="7" s="1"/>
  <c r="E255" i="7"/>
  <c r="F255" i="7" s="1"/>
  <c r="E97" i="7"/>
  <c r="F97" i="7" s="1"/>
  <c r="E240" i="7"/>
  <c r="E259" i="7"/>
  <c r="F259" i="7" s="1"/>
  <c r="E269" i="7"/>
  <c r="F269" i="7" s="1"/>
  <c r="E218" i="7"/>
  <c r="E84" i="7"/>
  <c r="F84" i="7" s="1"/>
  <c r="E108" i="7"/>
  <c r="F108" i="7" s="1"/>
  <c r="E79" i="7"/>
  <c r="F79" i="7" s="1"/>
  <c r="D201" i="7"/>
  <c r="D200" i="7" s="1"/>
  <c r="D131" i="7"/>
  <c r="D13" i="7" s="1"/>
  <c r="F240" i="7" l="1"/>
  <c r="E237" i="7"/>
  <c r="F218" i="7"/>
  <c r="E205" i="7"/>
  <c r="F205" i="7" s="1"/>
  <c r="E131" i="7"/>
  <c r="F131" i="7" s="1"/>
  <c r="F237" i="7"/>
  <c r="E78" i="7"/>
  <c r="E107" i="7"/>
  <c r="F107" i="7" s="1"/>
  <c r="D282" i="7"/>
  <c r="E64" i="7" l="1"/>
  <c r="F64" i="7" s="1"/>
  <c r="F78" i="7"/>
  <c r="E201" i="7"/>
  <c r="F201" i="7" s="1"/>
  <c r="E200" i="7" l="1"/>
  <c r="F200" i="7" s="1"/>
  <c r="E13" i="7"/>
  <c r="F13" i="7" s="1"/>
  <c r="E282" i="7" l="1"/>
  <c r="F282" i="7" s="1"/>
</calcChain>
</file>

<file path=xl/sharedStrings.xml><?xml version="1.0" encoding="utf-8"?>
<sst xmlns="http://schemas.openxmlformats.org/spreadsheetml/2006/main" count="823" uniqueCount="484">
  <si>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</si>
  <si>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</si>
  <si>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</si>
  <si>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</si>
  <si>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</si>
  <si>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</si>
  <si>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</si>
  <si>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</si>
  <si>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</si>
  <si>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</si>
  <si>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</si>
  <si>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</si>
  <si>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</si>
  <si>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</si>
  <si>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</si>
  <si>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</si>
  <si>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</si>
  <si>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</si>
  <si>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</si>
  <si>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</si>
  <si>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</si>
  <si>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</si>
  <si>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</si>
  <si>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</si>
  <si>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</si>
  <si>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</si>
  <si>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</si>
  <si>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</si>
  <si>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</si>
  <si>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</si>
  <si>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</si>
  <si>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</si>
  <si>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</si>
  <si>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</si>
  <si>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</si>
  <si>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</si>
  <si>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</si>
  <si>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</si>
  <si>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</si>
  <si>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</si>
  <si>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</si>
  <si>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</si>
  <si>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</si>
  <si>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</si>
  <si>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</si>
  <si>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</si>
  <si>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</si>
  <si>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</si>
  <si>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</si>
  <si>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</si>
  <si>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</si>
  <si>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</si>
  <si>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</si>
  <si>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</si>
  <si>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</si>
  <si>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</si>
  <si>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</si>
  <si>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</si>
  <si>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</si>
  <si>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</si>
  <si>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</si>
  <si>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</si>
  <si>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</si>
  <si>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</si>
  <si>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</si>
  <si>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</si>
  <si>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</si>
  <si>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</si>
  <si>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</si>
  <si>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</si>
  <si>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</si>
  <si>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</si>
  <si>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</si>
  <si>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</si>
  <si>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</si>
  <si>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</si>
  <si>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</si>
  <si>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</si>
  <si>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</si>
  <si>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</si>
  <si>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</si>
  <si>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</si>
  <si>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</si>
  <si>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</si>
  <si>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</si>
  <si>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</si>
  <si>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</si>
  <si>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</si>
  <si>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</si>
  <si>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</si>
  <si>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909</t>
  </si>
  <si>
    <t>1 08 07173 01 0000 110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</si>
  <si>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</si>
  <si>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</si>
  <si>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</si>
  <si>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</si>
  <si>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</si>
  <si>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</si>
  <si>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</si>
  <si>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</si>
  <si>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</si>
  <si>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</si>
  <si>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</si>
  <si>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</si>
  <si>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</si>
  <si>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</si>
  <si>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</si>
  <si>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</si>
  <si>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</si>
  <si>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</si>
  <si>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</si>
  <si>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</si>
  <si>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</si>
  <si>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</si>
  <si>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</si>
  <si>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</si>
  <si>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</si>
  <si>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</si>
  <si>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</si>
  <si>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</si>
  <si>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</si>
  <si>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</si>
  <si>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</si>
  <si>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</si>
  <si>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</si>
  <si>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</si>
  <si>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</si>
  <si>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</si>
  <si>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</si>
  <si>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</si>
  <si>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</si>
  <si>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</si>
  <si>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</si>
  <si>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</si>
  <si>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</si>
  <si>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</si>
  <si>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</si>
  <si>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</si>
  <si>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</si>
  <si>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</si>
  <si>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</si>
  <si>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</si>
  <si>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</si>
  <si>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</si>
  <si>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</si>
  <si>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</si>
  <si>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</si>
  <si>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</si>
  <si>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</si>
  <si>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</si>
  <si>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</si>
  <si>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</si>
  <si>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</si>
  <si>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</si>
  <si>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</si>
  <si>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</si>
  <si>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</si>
  <si>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</si>
  <si>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</si>
  <si>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</si>
  <si>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</si>
  <si>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</si>
  <si>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</si>
  <si>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</si>
  <si>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</si>
  <si>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</si>
  <si>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</si>
  <si>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</si>
  <si>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</si>
  <si>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</si>
  <si>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</si>
  <si>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</si>
  <si>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</si>
  <si>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</si>
  <si>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</si>
  <si>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</si>
  <si>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</si>
  <si>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</si>
  <si>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</si>
  <si>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</si>
  <si>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</si>
  <si>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</si>
  <si>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</si>
  <si>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</si>
  <si>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</si>
  <si>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</si>
  <si>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</si>
  <si>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</si>
  <si>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</si>
  <si>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</si>
  <si>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</si>
  <si>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</si>
  <si>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</si>
  <si>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</si>
  <si>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</si>
  <si>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</si>
  <si>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</si>
  <si>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</si>
  <si>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</si>
  <si>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</si>
  <si>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</si>
  <si>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</si>
  <si>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</si>
  <si>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</si>
  <si>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</si>
  <si>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</si>
  <si>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</si>
  <si>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</si>
  <si>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</si>
  <si>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</si>
  <si>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</si>
  <si>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</si>
  <si>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</si>
  <si>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</si>
  <si>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</si>
  <si>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</si>
  <si>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</si>
  <si>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</si>
  <si>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</si>
  <si>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</si>
  <si>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</si>
  <si>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</si>
  <si>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</si>
  <si>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</si>
  <si>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</si>
  <si>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</si>
  <si>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</si>
  <si>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</si>
  <si>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</si>
  <si>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</si>
  <si>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</si>
  <si>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</si>
  <si>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</si>
  <si>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</si>
  <si>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</si>
  <si>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</si>
  <si>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</si>
  <si>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</si>
  <si>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</si>
  <si>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</si>
  <si>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</si>
  <si>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</si>
  <si>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</si>
  <si>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</si>
  <si>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</si>
  <si>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</si>
  <si>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</si>
  <si>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</si>
  <si>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</si>
  <si>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</si>
  <si>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</si>
  <si>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</si>
  <si>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</si>
  <si>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</si>
  <si>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</si>
  <si>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</si>
  <si>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</si>
  <si>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</si>
  <si>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</si>
  <si>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</si>
  <si>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</si>
  <si>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</si>
  <si>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</si>
  <si>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</si>
  <si>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</si>
  <si>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</si>
  <si>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</si>
  <si>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</si>
  <si>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</si>
  <si>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</si>
  <si>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</si>
  <si>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</si>
  <si>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</si>
  <si>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</si>
  <si>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</si>
  <si>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</si>
  <si>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</si>
  <si>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</si>
  <si>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</si>
  <si>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</si>
  <si>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</si>
  <si>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</si>
  <si>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2 02 25304 00 0000 150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</si>
  <si>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</si>
  <si>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</si>
  <si>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</si>
  <si>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</si>
  <si>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</si>
  <si>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</si>
  <si>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</si>
  <si>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2 02 25555 00 0000 150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</si>
  <si>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</si>
  <si>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</si>
  <si>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</si>
  <si>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</si>
  <si>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</si>
  <si>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</si>
  <si>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</si>
  <si>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</si>
  <si>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</si>
  <si>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</si>
  <si>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</si>
  <si>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</si>
  <si>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</si>
  <si>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</si>
  <si>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</si>
  <si>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</si>
  <si>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</si>
  <si>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</si>
  <si>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</si>
  <si>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</si>
  <si>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</si>
  <si>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</si>
  <si>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</si>
  <si>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</si>
  <si>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</si>
  <si>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</si>
  <si>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</si>
  <si>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</si>
  <si>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</si>
  <si>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</si>
  <si>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</si>
  <si>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</si>
  <si>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</si>
  <si>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</si>
  <si>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</si>
  <si>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</si>
  <si>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</si>
  <si>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</si>
  <si>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</si>
  <si>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</si>
  <si>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</si>
  <si>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</si>
  <si>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</si>
  <si>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</si>
  <si>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</si>
  <si>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</si>
  <si>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</si>
  <si>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</si>
  <si>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</si>
  <si>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</si>
  <si>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1 11 09080 04 2130 120</t>
  </si>
  <si>
    <t>1 16 07 010 04 0000 140</t>
  </si>
  <si>
    <t>1 16 01133 01 0000 140</t>
  </si>
  <si>
    <t>1 17 01040 04 0000 180</t>
  </si>
  <si>
    <t>Иные межбюджетные трансферты</t>
  </si>
  <si>
    <t>2 02 40000 00 0000 150</t>
  </si>
  <si>
    <t>2 02 45303 00 0000 150</t>
  </si>
  <si>
    <t>2 02 45303 04 0000 150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</si>
  <si>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</si>
  <si>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</si>
  <si>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</si>
  <si>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</si>
  <si>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</si>
  <si>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</si>
  <si>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</si>
  <si>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</si>
  <si>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</si>
  <si>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</si>
  <si>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</si>
  <si>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</si>
  <si>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</si>
  <si>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</si>
  <si>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</si>
  <si>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</si>
  <si>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</si>
  <si>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</si>
  <si>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</si>
  <si>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</si>
  <si>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</si>
  <si>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</si>
  <si>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</si>
  <si>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</si>
  <si>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Невыясненные поступления</t>
  </si>
  <si>
    <t>Невыясненные поступления, зачисляемые в бюджеты городских округов</t>
  </si>
  <si>
    <t>1 17 01000 00 0000 180</t>
  </si>
  <si>
    <t>2 02 25497 00 0000 150</t>
  </si>
  <si>
    <t>Субсидии бюджетам на реализацию мероприятий по обеспечению жильем молодых семей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</si>
  <si>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</si>
  <si>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1 11 09080 04 2131 120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</si>
  <si>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</si>
  <si>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1 11 09080 04 2132 120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</si>
  <si>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</si>
  <si>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908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</si>
  <si>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</si>
  <si>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</si>
  <si>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1 05 01050 01 0000 100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</si>
  <si>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</si>
  <si>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</si>
  <si>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</si>
  <si>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</si>
  <si>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</si>
  <si>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</si>
  <si>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</si>
  <si>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</si>
  <si>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</si>
  <si>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2 02 49999 00 0000 150</t>
  </si>
  <si>
    <t>2 02 49999 04 0000 150</t>
  </si>
  <si>
    <t>Прочие безвозмездные поступления в бюджеты городских округов</t>
  </si>
  <si>
    <t>2 07 04050 04 0000 150</t>
  </si>
  <si>
    <t>Прочие безвозмездные поступления</t>
  </si>
  <si>
    <t>2 07 00000 00 0000 000</t>
  </si>
  <si>
    <t>2 07 04000 04 0000 150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</si>
  <si>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</si>
  <si>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1 16 01093 01 0000 140</t>
  </si>
  <si>
    <t>1 11 09080 04 3030 120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</si>
  <si>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</si>
  <si>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</si>
  <si>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</si>
  <si>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</si>
  <si>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</si>
  <si>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</si>
  <si>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 1 16 01160 01 0000 140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</si>
  <si>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</si>
  <si>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</si>
  <si>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</si>
  <si>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</si>
  <si>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</si>
  <si>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</si>
  <si>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</si>
  <si>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</si>
  <si>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</si>
  <si>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>города Усть-Илимска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</si>
  <si>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</si>
  <si>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</si>
  <si>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</si>
  <si>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</si>
  <si>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</si>
  <si>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</si>
  <si>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</si>
  <si>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</si>
  <si>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</si>
  <si>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</si>
  <si>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</si>
  <si>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1 05 02020 02 0000 110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</si>
  <si>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</si>
  <si>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1 16 10060 00 0000 140</t>
  </si>
  <si>
    <t>2 02 25519 00 0000 150</t>
  </si>
  <si>
    <t>2 02 25519 04 0000 150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</si>
  <si>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</si>
  <si>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</si>
  <si>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</si>
  <si>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</si>
  <si>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</si>
  <si>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</si>
  <si>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</si>
  <si>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</si>
  <si>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</si>
  <si>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</si>
  <si>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2 02 45424 04 0000 150</t>
  </si>
  <si>
    <t>Управляющий делами</t>
  </si>
  <si>
    <t>Доходы бюджетов городских округов от возврата автономными учреждениями остатков субсидий прошлых лет</t>
  </si>
  <si>
    <t>2 18 04020 04 0000 150</t>
  </si>
  <si>
    <t xml:space="preserve">постановлением Администрации </t>
  </si>
  <si>
    <t>1 01 02080 01 0000 110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</si>
  <si>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</si>
  <si>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</si>
  <si>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</si>
  <si>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</si>
  <si>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</si>
  <si>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</si>
  <si>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</si>
  <si>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</si>
  <si>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</si>
  <si>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</si>
  <si>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1 11 05074 04 1000 120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</si>
  <si>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</si>
  <si>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1 11 09080 04 0000 120</t>
  </si>
  <si>
    <t xml:space="preserve">                                                               1 03 02251 01 0000 110
</t>
  </si>
  <si>
    <t xml:space="preserve">                                                              1 03 02261 01 0000 110
</t>
  </si>
  <si>
    <t>1 11 09080 04 3032 120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</si>
  <si>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</si>
  <si>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</si>
  <si>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Прочие субсидии бюджетам городских округов (субсидии местным бюджетам на проведение капитальных ремонтов спортивных площадок (стадионов)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</si>
  <si>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</si>
  <si>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</si>
  <si>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</si>
  <si>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</si>
  <si>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</si>
  <si>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 xml:space="preserve">Отчет об исполнении бюджета города по доходам за 1 полугодие 2022 года                                      </t>
  </si>
  <si>
    <t>Е.Ф. Супрунова</t>
  </si>
  <si>
    <t>1 16 10032 04 0000 140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</si>
  <si>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</si>
  <si>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от 25.07.2022г. № 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</si>
</sst>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?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6" fillId="0" borderId="0"/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4" fillId="0" borderId="0"/>
    <xf numFmtId="0" fontId="7" fillId="0" borderId="0"/>
  </cellStyleXfs>
  <cellXfs count="79">
    <xf numFmtId="0" fontId="0" fillId="0" borderId="0" xfId="0"/>
    <xf numFmtId="0" fontId="4" fillId="2" borderId="0" xfId="0" applyFont="1" applyFill="1"/>
    <xf numFmtId="0" fontId="3" fillId="2" borderId="0" xfId="20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2" borderId="0" xfId="21" applyNumberFormat="1" applyFont="1" applyFill="1" applyBorder="1" applyAlignment="1" applyProtection="1">
      <alignment horizontal="left" vertical="center" wrapText="1"/>
      <protection hidden="1"/>
    </xf>
    <xf numFmtId="0" fontId="10" fillId="2" borderId="0" xfId="0" applyFont="1" applyFill="1"/>
    <xf numFmtId="0" fontId="5" fillId="2" borderId="0" xfId="0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3" fontId="3" fillId="2" borderId="1" xfId="3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165" fontId="3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11" fillId="2" borderId="1" xfId="3" applyNumberFormat="1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4" fontId="3" fillId="2" borderId="1" xfId="2" applyNumberFormat="1" applyFont="1" applyFill="1" applyBorder="1" applyAlignment="1">
      <alignment horizontal="center"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49" fontId="3" fillId="2" borderId="1" xfId="3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indent="3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4" fontId="3" fillId="2" borderId="1" xfId="11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3" fillId="2" borderId="0" xfId="0" applyFont="1" applyFill="1" applyBorder="1"/>
    <xf numFmtId="168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/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49" fontId="11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1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0" fontId="1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8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167" fontId="3" fillId="2" borderId="0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3" fillId="2" borderId="0" xfId="20" applyNumberFormat="1" applyFont="1" applyFill="1" applyAlignment="1" applyProtection="1">
      <alignment horizontal="left" vertical="center"/>
      <protection hidden="1"/>
    </xf>
    <xf numFmtId="0" fontId="3" fillId="2" borderId="0" xfId="2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>
      <alignment horizontal="left" vertical="center"/>
    </xf>
  </cellXfs>
  <cellStyles count="22">
    <cellStyle name="xl103" xfId="19"/>
    <cellStyle name="xl109" xfId="18"/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7"/>
    <cellStyle name="Обычный 6" xfId="11"/>
    <cellStyle name="Обычный_tmp" xfId="21"/>
    <cellStyle name="Обычный_tmp_Бюджет_4" xfId="20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6"/>
  <sheetViews>
    <sheetView tabSelected="1" zoomScaleNormal="100" zoomScaleSheetLayoutView="100" workbookViewId="0">
      <selection activeCell="E5" sqref="E5:F5"/>
    </sheetView>
  </sheetViews>
  <sheetFormatPr defaultColWidth="9.140625" defaultRowHeight="15" x14ac:dyDescent="0.25"/>
  <cols>
    <col min="1" max="1" width="55.7109375" style="1" customWidth="1"/>
    <col min="2" max="2" width="10.140625" style="1" customWidth="1"/>
    <col min="3" max="3" width="24.28515625" style="1" customWidth="1"/>
    <col min="4" max="4" width="15.140625" style="1" customWidth="1"/>
    <col min="5" max="5" width="15.42578125" style="1" customWidth="1"/>
    <col min="6" max="6" width="13.140625" style="1" customWidth="1"/>
    <col min="7" max="7" width="10" style="1" customWidth="1"/>
    <col min="8" max="17" width="9.140625" style="1" customWidth="1"/>
    <col min="18" max="18" width="0.28515625" style="1" customWidth="1"/>
    <col min="19" max="19" width="0.140625" style="1" customWidth="1"/>
    <col min="20" max="16384" width="9.140625" style="1"/>
  </cols>
  <sheetData>
    <row r="1" spans="1:7" x14ac:dyDescent="0.25">
      <c r="E1" s="76" t="s">
        <v>420</v>
      </c>
      <c r="F1" s="76"/>
      <c r="G1" s="2"/>
    </row>
    <row r="2" spans="1:7" x14ac:dyDescent="0.25">
      <c r="E2" s="76" t="s">
        <v>421</v>
      </c>
      <c r="F2" s="76"/>
      <c r="G2" s="2"/>
    </row>
    <row r="3" spans="1:7" x14ac:dyDescent="0.25">
      <c r="E3" s="76" t="s">
        <v>453</v>
      </c>
      <c r="F3" s="76"/>
      <c r="G3" s="2"/>
    </row>
    <row r="4" spans="1:7" x14ac:dyDescent="0.25">
      <c r="E4" s="78" t="s">
        <v>422</v>
      </c>
      <c r="F4" s="78"/>
      <c r="G4" s="3"/>
    </row>
    <row r="5" spans="1:7" ht="15.6" customHeight="1" x14ac:dyDescent="0.25">
      <c r="E5" s="77" t="s">
        <v>483</v>
      </c>
      <c r="F5" s="77"/>
      <c r="G5" s="4"/>
    </row>
    <row r="7" spans="1:7" s="5" customFormat="1" ht="18.75" customHeight="1" x14ac:dyDescent="0.25">
      <c r="A7" s="73" t="s">
        <v>479</v>
      </c>
      <c r="B7" s="73"/>
      <c r="C7" s="73"/>
      <c r="D7" s="73"/>
      <c r="E7" s="73"/>
      <c r="F7" s="73"/>
      <c r="G7" s="6"/>
    </row>
    <row r="8" spans="1:7" s="5" customFormat="1" ht="15" customHeight="1" x14ac:dyDescent="0.25">
      <c r="A8" s="6"/>
      <c r="B8" s="6"/>
      <c r="C8" s="6"/>
      <c r="D8" s="6"/>
      <c r="E8" s="6"/>
      <c r="F8" s="6"/>
      <c r="G8" s="6"/>
    </row>
    <row r="9" spans="1:7" s="11" customFormat="1" ht="12.75" x14ac:dyDescent="0.2">
      <c r="A9" s="7"/>
      <c r="B9" s="8"/>
      <c r="C9" s="8"/>
      <c r="D9" s="9"/>
      <c r="E9" s="9"/>
      <c r="F9" s="10" t="s">
        <v>419</v>
      </c>
      <c r="G9" s="10"/>
    </row>
    <row r="10" spans="1:7" s="11" customFormat="1" ht="29.45" customHeight="1" x14ac:dyDescent="0.2">
      <c r="A10" s="74" t="s">
        <v>0</v>
      </c>
      <c r="B10" s="75" t="s">
        <v>1</v>
      </c>
      <c r="C10" s="75"/>
      <c r="D10" s="72" t="s">
        <v>416</v>
      </c>
      <c r="E10" s="72" t="s">
        <v>418</v>
      </c>
      <c r="F10" s="72" t="s">
        <v>417</v>
      </c>
      <c r="G10" s="69"/>
    </row>
    <row r="11" spans="1:7" s="11" customFormat="1" ht="46.15" customHeight="1" x14ac:dyDescent="0.2">
      <c r="A11" s="74"/>
      <c r="B11" s="12" t="s">
        <v>2</v>
      </c>
      <c r="C11" s="12" t="s">
        <v>3</v>
      </c>
      <c r="D11" s="72"/>
      <c r="E11" s="72"/>
      <c r="F11" s="72"/>
      <c r="G11" s="69"/>
    </row>
    <row r="12" spans="1:7" s="11" customFormat="1" ht="10.9" customHeight="1" x14ac:dyDescent="0.2">
      <c r="A12" s="13">
        <v>1</v>
      </c>
      <c r="B12" s="12">
        <v>2</v>
      </c>
      <c r="C12" s="12">
        <v>3</v>
      </c>
      <c r="D12" s="14">
        <v>4</v>
      </c>
      <c r="E12" s="14">
        <v>5</v>
      </c>
      <c r="F12" s="14">
        <v>6</v>
      </c>
      <c r="G12" s="69"/>
    </row>
    <row r="13" spans="1:7" s="11" customFormat="1" ht="12.75" x14ac:dyDescent="0.2">
      <c r="A13" s="25" t="s">
        <v>4</v>
      </c>
      <c r="B13" s="15" t="s">
        <v>5</v>
      </c>
      <c r="C13" s="16" t="s">
        <v>6</v>
      </c>
      <c r="D13" s="17">
        <f>+D14+D21+D31+D45+D53+D64+D97+D107+D122+D131+D192+D61</f>
        <v>952824953</v>
      </c>
      <c r="E13" s="17">
        <f>+E14+E21+E31+E45+E53+E64+E97+E107+E122+E131+E192+E61</f>
        <v>505973469.55000001</v>
      </c>
      <c r="F13" s="18">
        <f>E13/D13*100</f>
        <v>53.102457902359326</v>
      </c>
      <c r="G13" s="70"/>
    </row>
    <row r="14" spans="1:7" x14ac:dyDescent="0.25">
      <c r="A14" s="25" t="s">
        <v>7</v>
      </c>
      <c r="B14" s="15" t="s">
        <v>5</v>
      </c>
      <c r="C14" s="19" t="s">
        <v>8</v>
      </c>
      <c r="D14" s="17">
        <f t="shared" ref="D14:E14" si="0">+D15</f>
        <v>557030000</v>
      </c>
      <c r="E14" s="17">
        <f t="shared" si="0"/>
        <v>298356202.21000004</v>
      </c>
      <c r="F14" s="18">
        <f t="shared" ref="F14:F77" si="1">E14/D14*100</f>
        <v>53.561962948135658</v>
      </c>
      <c r="G14" s="70"/>
    </row>
    <row r="15" spans="1:7" s="11" customFormat="1" ht="14.45" customHeight="1" x14ac:dyDescent="0.2">
      <c r="A15" s="25" t="s">
        <v>9</v>
      </c>
      <c r="B15" s="15" t="s">
        <v>5</v>
      </c>
      <c r="C15" s="19" t="s">
        <v>10</v>
      </c>
      <c r="D15" s="17">
        <f t="shared" ref="D15" si="2">+D16+D17+D19+D18+D20</f>
        <v>557030000</v>
      </c>
      <c r="E15" s="17">
        <f>+E16+E17+E19+E18+E20</f>
        <v>298356202.21000004</v>
      </c>
      <c r="F15" s="18">
        <f t="shared" si="1"/>
        <v>53.561962948135658</v>
      </c>
      <c r="G15" s="70"/>
    </row>
    <row r="16" spans="1:7" s="11" customFormat="1" ht="65.45" customHeight="1" x14ac:dyDescent="0.2">
      <c r="A16" s="61" t="s">
        <v>11</v>
      </c>
      <c r="B16" s="20" t="s">
        <v>12</v>
      </c>
      <c r="C16" s="20" t="s">
        <v>13</v>
      </c>
      <c r="D16" s="17">
        <v>515679000</v>
      </c>
      <c r="E16" s="17">
        <v>267131531.65000001</v>
      </c>
      <c r="F16" s="18">
        <f t="shared" si="1"/>
        <v>51.801902278355335</v>
      </c>
      <c r="G16" s="70"/>
    </row>
    <row r="17" spans="1:7" s="11" customFormat="1" ht="89.25" x14ac:dyDescent="0.2">
      <c r="A17" s="61" t="s">
        <v>14</v>
      </c>
      <c r="B17" s="20" t="s">
        <v>12</v>
      </c>
      <c r="C17" s="20" t="s">
        <v>15</v>
      </c>
      <c r="D17" s="17">
        <v>3810000</v>
      </c>
      <c r="E17" s="17">
        <v>653534.82999999996</v>
      </c>
      <c r="F17" s="18">
        <f t="shared" si="1"/>
        <v>17.153145144356955</v>
      </c>
      <c r="G17" s="70"/>
    </row>
    <row r="18" spans="1:7" s="11" customFormat="1" ht="38.25" x14ac:dyDescent="0.2">
      <c r="A18" s="61" t="s">
        <v>16</v>
      </c>
      <c r="B18" s="20" t="s">
        <v>12</v>
      </c>
      <c r="C18" s="20" t="s">
        <v>17</v>
      </c>
      <c r="D18" s="17">
        <v>3411000</v>
      </c>
      <c r="E18" s="17">
        <v>3219601.61</v>
      </c>
      <c r="F18" s="18">
        <f t="shared" si="1"/>
        <v>94.388789504544107</v>
      </c>
      <c r="G18" s="70"/>
    </row>
    <row r="19" spans="1:7" s="11" customFormat="1" ht="76.5" x14ac:dyDescent="0.2">
      <c r="A19" s="61" t="s">
        <v>18</v>
      </c>
      <c r="B19" s="20" t="s">
        <v>12</v>
      </c>
      <c r="C19" s="20" t="s">
        <v>19</v>
      </c>
      <c r="D19" s="17">
        <v>12300000</v>
      </c>
      <c r="E19" s="17">
        <v>6159346.9299999997</v>
      </c>
      <c r="F19" s="18">
        <f t="shared" si="1"/>
        <v>50.075991300813008</v>
      </c>
      <c r="G19" s="70"/>
    </row>
    <row r="20" spans="1:7" s="11" customFormat="1" ht="76.5" x14ac:dyDescent="0.2">
      <c r="A20" s="61" t="s">
        <v>384</v>
      </c>
      <c r="B20" s="20" t="s">
        <v>12</v>
      </c>
      <c r="C20" s="20" t="s">
        <v>454</v>
      </c>
      <c r="D20" s="17">
        <v>21830000</v>
      </c>
      <c r="E20" s="17">
        <v>21192187.190000001</v>
      </c>
      <c r="F20" s="18">
        <f t="shared" si="1"/>
        <v>97.078273889143389</v>
      </c>
      <c r="G20" s="70"/>
    </row>
    <row r="21" spans="1:7" s="11" customFormat="1" ht="25.5" x14ac:dyDescent="0.2">
      <c r="A21" s="62" t="s">
        <v>20</v>
      </c>
      <c r="B21" s="20" t="s">
        <v>5</v>
      </c>
      <c r="C21" s="20" t="s">
        <v>21</v>
      </c>
      <c r="D21" s="17">
        <f t="shared" ref="D21:E21" si="3">+D22</f>
        <v>9645380</v>
      </c>
      <c r="E21" s="17">
        <f t="shared" si="3"/>
        <v>5226176.12</v>
      </c>
      <c r="F21" s="18">
        <f t="shared" si="1"/>
        <v>54.183206053053382</v>
      </c>
      <c r="G21" s="70"/>
    </row>
    <row r="22" spans="1:7" s="11" customFormat="1" ht="25.5" x14ac:dyDescent="0.2">
      <c r="A22" s="21" t="s">
        <v>22</v>
      </c>
      <c r="B22" s="20" t="s">
        <v>5</v>
      </c>
      <c r="C22" s="20" t="s">
        <v>23</v>
      </c>
      <c r="D22" s="17">
        <f t="shared" ref="D22:E22" si="4">+D23+D25+D27+D29</f>
        <v>9645380</v>
      </c>
      <c r="E22" s="17">
        <f t="shared" si="4"/>
        <v>5226176.12</v>
      </c>
      <c r="F22" s="18">
        <f t="shared" si="1"/>
        <v>54.183206053053382</v>
      </c>
      <c r="G22" s="70"/>
    </row>
    <row r="23" spans="1:7" s="11" customFormat="1" ht="63.75" x14ac:dyDescent="0.2">
      <c r="A23" s="61" t="s">
        <v>24</v>
      </c>
      <c r="B23" s="20" t="s">
        <v>5</v>
      </c>
      <c r="C23" s="20" t="s">
        <v>25</v>
      </c>
      <c r="D23" s="17">
        <f t="shared" ref="D23:E23" si="5">+D24</f>
        <v>4434160</v>
      </c>
      <c r="E23" s="17">
        <f t="shared" si="5"/>
        <v>2572437.02</v>
      </c>
      <c r="F23" s="18">
        <f t="shared" si="1"/>
        <v>58.014077525393759</v>
      </c>
      <c r="G23" s="70"/>
    </row>
    <row r="24" spans="1:7" s="11" customFormat="1" ht="89.25" x14ac:dyDescent="0.2">
      <c r="A24" s="61" t="s">
        <v>26</v>
      </c>
      <c r="B24" s="22">
        <v>100</v>
      </c>
      <c r="C24" s="23" t="s">
        <v>27</v>
      </c>
      <c r="D24" s="24">
        <v>4434160</v>
      </c>
      <c r="E24" s="24">
        <v>2572437.02</v>
      </c>
      <c r="F24" s="18">
        <f t="shared" si="1"/>
        <v>58.014077525393759</v>
      </c>
      <c r="G24" s="70"/>
    </row>
    <row r="25" spans="1:7" s="11" customFormat="1" ht="76.5" x14ac:dyDescent="0.2">
      <c r="A25" s="61" t="s">
        <v>28</v>
      </c>
      <c r="B25" s="20" t="s">
        <v>5</v>
      </c>
      <c r="C25" s="20" t="s">
        <v>29</v>
      </c>
      <c r="D25" s="17">
        <f t="shared" ref="D25:E25" si="6">+D26</f>
        <v>25020</v>
      </c>
      <c r="E25" s="17">
        <f t="shared" si="6"/>
        <v>15143.73</v>
      </c>
      <c r="F25" s="18">
        <f t="shared" si="1"/>
        <v>60.526498800959224</v>
      </c>
      <c r="G25" s="70"/>
    </row>
    <row r="26" spans="1:7" s="11" customFormat="1" ht="102" x14ac:dyDescent="0.2">
      <c r="A26" s="61" t="s">
        <v>30</v>
      </c>
      <c r="B26" s="20" t="s">
        <v>31</v>
      </c>
      <c r="C26" s="23" t="s">
        <v>32</v>
      </c>
      <c r="D26" s="24">
        <v>25020</v>
      </c>
      <c r="E26" s="24">
        <v>15143.73</v>
      </c>
      <c r="F26" s="18">
        <f t="shared" si="1"/>
        <v>60.526498800959224</v>
      </c>
      <c r="G26" s="70"/>
    </row>
    <row r="27" spans="1:7" s="11" customFormat="1" ht="63.75" x14ac:dyDescent="0.2">
      <c r="A27" s="61" t="s">
        <v>33</v>
      </c>
      <c r="B27" s="20" t="s">
        <v>5</v>
      </c>
      <c r="C27" s="20" t="s">
        <v>34</v>
      </c>
      <c r="D27" s="17">
        <f t="shared" ref="D27:E27" si="7">+D28</f>
        <v>5817850</v>
      </c>
      <c r="E27" s="17">
        <f t="shared" si="7"/>
        <v>2963279.15</v>
      </c>
      <c r="F27" s="18">
        <f t="shared" si="1"/>
        <v>50.934265235439199</v>
      </c>
      <c r="G27" s="70"/>
    </row>
    <row r="28" spans="1:7" s="11" customFormat="1" ht="89.25" x14ac:dyDescent="0.2">
      <c r="A28" s="61" t="s">
        <v>35</v>
      </c>
      <c r="B28" s="20" t="s">
        <v>31</v>
      </c>
      <c r="C28" s="23" t="s">
        <v>468</v>
      </c>
      <c r="D28" s="24">
        <v>5817850</v>
      </c>
      <c r="E28" s="24">
        <v>2963279.15</v>
      </c>
      <c r="F28" s="18">
        <f t="shared" si="1"/>
        <v>50.934265235439199</v>
      </c>
      <c r="G28" s="70"/>
    </row>
    <row r="29" spans="1:7" s="11" customFormat="1" ht="57.75" customHeight="1" x14ac:dyDescent="0.2">
      <c r="A29" s="61" t="s">
        <v>36</v>
      </c>
      <c r="B29" s="20" t="s">
        <v>5</v>
      </c>
      <c r="C29" s="20" t="s">
        <v>37</v>
      </c>
      <c r="D29" s="17">
        <f t="shared" ref="D29:E29" si="8">+D30</f>
        <v>-631650</v>
      </c>
      <c r="E29" s="17">
        <f t="shared" si="8"/>
        <v>-324683.78000000003</v>
      </c>
      <c r="F29" s="18">
        <f t="shared" si="1"/>
        <v>51.402482387398088</v>
      </c>
      <c r="G29" s="70"/>
    </row>
    <row r="30" spans="1:7" s="11" customFormat="1" ht="89.45" customHeight="1" x14ac:dyDescent="0.2">
      <c r="A30" s="61" t="s">
        <v>38</v>
      </c>
      <c r="B30" s="20" t="s">
        <v>31</v>
      </c>
      <c r="C30" s="23" t="s">
        <v>469</v>
      </c>
      <c r="D30" s="24">
        <v>-631650</v>
      </c>
      <c r="E30" s="24">
        <v>-324683.78000000003</v>
      </c>
      <c r="F30" s="18">
        <f t="shared" si="1"/>
        <v>51.402482387398088</v>
      </c>
      <c r="G30" s="70"/>
    </row>
    <row r="31" spans="1:7" s="11" customFormat="1" ht="12.75" x14ac:dyDescent="0.2">
      <c r="A31" s="25" t="s">
        <v>39</v>
      </c>
      <c r="B31" s="20" t="s">
        <v>5</v>
      </c>
      <c r="C31" s="19" t="s">
        <v>40</v>
      </c>
      <c r="D31" s="17">
        <f>+D38+D41+D43+D32</f>
        <v>136097878.55000001</v>
      </c>
      <c r="E31" s="17">
        <f>+E38+E41+E43+E32</f>
        <v>90760479.209999993</v>
      </c>
      <c r="F31" s="18">
        <f t="shared" si="1"/>
        <v>66.687651693744925</v>
      </c>
      <c r="G31" s="70"/>
    </row>
    <row r="32" spans="1:7" s="11" customFormat="1" ht="25.5" x14ac:dyDescent="0.2">
      <c r="A32" s="61" t="s">
        <v>41</v>
      </c>
      <c r="B32" s="20" t="s">
        <v>5</v>
      </c>
      <c r="C32" s="26" t="s">
        <v>42</v>
      </c>
      <c r="D32" s="17">
        <f>+D33+D35+D37</f>
        <v>114592000</v>
      </c>
      <c r="E32" s="17">
        <f>+E33+E35+E37</f>
        <v>79175409.479999989</v>
      </c>
      <c r="F32" s="18">
        <f t="shared" si="1"/>
        <v>69.093313215582228</v>
      </c>
      <c r="G32" s="70"/>
    </row>
    <row r="33" spans="1:7" s="11" customFormat="1" ht="25.5" x14ac:dyDescent="0.2">
      <c r="A33" s="61" t="s">
        <v>43</v>
      </c>
      <c r="B33" s="20" t="s">
        <v>5</v>
      </c>
      <c r="C33" s="26" t="s">
        <v>44</v>
      </c>
      <c r="D33" s="17">
        <f>+D34</f>
        <v>71962000</v>
      </c>
      <c r="E33" s="17">
        <f>+E34</f>
        <v>45470892.299999997</v>
      </c>
      <c r="F33" s="18">
        <f t="shared" si="1"/>
        <v>63.1873659709291</v>
      </c>
      <c r="G33" s="70"/>
    </row>
    <row r="34" spans="1:7" s="11" customFormat="1" ht="26.45" customHeight="1" x14ac:dyDescent="0.2">
      <c r="A34" s="61" t="s">
        <v>43</v>
      </c>
      <c r="B34" s="20" t="s">
        <v>12</v>
      </c>
      <c r="C34" s="26" t="s">
        <v>45</v>
      </c>
      <c r="D34" s="17">
        <v>71962000</v>
      </c>
      <c r="E34" s="17">
        <v>45470892.299999997</v>
      </c>
      <c r="F34" s="18">
        <f t="shared" si="1"/>
        <v>63.1873659709291</v>
      </c>
      <c r="G34" s="70"/>
    </row>
    <row r="35" spans="1:7" s="11" customFormat="1" ht="40.9" customHeight="1" x14ac:dyDescent="0.2">
      <c r="A35" s="61" t="s">
        <v>46</v>
      </c>
      <c r="B35" s="20" t="s">
        <v>5</v>
      </c>
      <c r="C35" s="26" t="s">
        <v>47</v>
      </c>
      <c r="D35" s="17">
        <f>+D36</f>
        <v>42630000</v>
      </c>
      <c r="E35" s="17">
        <f>+E36</f>
        <v>33704517.149999999</v>
      </c>
      <c r="F35" s="18">
        <f t="shared" si="1"/>
        <v>79.062906755805756</v>
      </c>
      <c r="G35" s="70"/>
    </row>
    <row r="36" spans="1:7" s="11" customFormat="1" ht="51" x14ac:dyDescent="0.2">
      <c r="A36" s="61" t="s">
        <v>48</v>
      </c>
      <c r="B36" s="20" t="s">
        <v>12</v>
      </c>
      <c r="C36" s="26" t="s">
        <v>49</v>
      </c>
      <c r="D36" s="17">
        <v>42630000</v>
      </c>
      <c r="E36" s="17">
        <v>33704517.149999999</v>
      </c>
      <c r="F36" s="18">
        <f t="shared" si="1"/>
        <v>79.062906755805756</v>
      </c>
      <c r="G36" s="70"/>
    </row>
    <row r="37" spans="1:7" s="11" customFormat="1" ht="27.6" customHeight="1" x14ac:dyDescent="0.2">
      <c r="A37" s="61" t="s">
        <v>385</v>
      </c>
      <c r="B37" s="20" t="s">
        <v>12</v>
      </c>
      <c r="C37" s="12" t="s">
        <v>386</v>
      </c>
      <c r="D37" s="17">
        <v>0</v>
      </c>
      <c r="E37" s="17">
        <v>0.03</v>
      </c>
      <c r="F37" s="18"/>
      <c r="G37" s="70"/>
    </row>
    <row r="38" spans="1:7" s="11" customFormat="1" ht="25.5" x14ac:dyDescent="0.2">
      <c r="A38" s="61" t="s">
        <v>50</v>
      </c>
      <c r="B38" s="20" t="s">
        <v>5</v>
      </c>
      <c r="C38" s="19" t="s">
        <v>51</v>
      </c>
      <c r="D38" s="17">
        <f>+D39+D40</f>
        <v>305878.55</v>
      </c>
      <c r="E38" s="17">
        <f t="shared" ref="E38" si="9">+E39+E40</f>
        <v>174339.09</v>
      </c>
      <c r="F38" s="18">
        <f t="shared" si="1"/>
        <v>56.9961803467422</v>
      </c>
      <c r="G38" s="70"/>
    </row>
    <row r="39" spans="1:7" s="11" customFormat="1" ht="25.5" x14ac:dyDescent="0.2">
      <c r="A39" s="61" t="s">
        <v>50</v>
      </c>
      <c r="B39" s="20" t="s">
        <v>12</v>
      </c>
      <c r="C39" s="19" t="s">
        <v>52</v>
      </c>
      <c r="D39" s="17">
        <v>305813.67</v>
      </c>
      <c r="E39" s="17">
        <v>174283.44</v>
      </c>
      <c r="F39" s="18">
        <f t="shared" si="1"/>
        <v>56.990075034906063</v>
      </c>
      <c r="G39" s="70"/>
    </row>
    <row r="40" spans="1:7" s="11" customFormat="1" ht="38.25" x14ac:dyDescent="0.2">
      <c r="A40" s="61" t="s">
        <v>387</v>
      </c>
      <c r="B40" s="20" t="s">
        <v>12</v>
      </c>
      <c r="C40" s="19" t="s">
        <v>434</v>
      </c>
      <c r="D40" s="17">
        <v>64.88</v>
      </c>
      <c r="E40" s="17">
        <v>55.65</v>
      </c>
      <c r="F40" s="18">
        <f t="shared" si="1"/>
        <v>85.773736128236749</v>
      </c>
      <c r="G40" s="70"/>
    </row>
    <row r="41" spans="1:7" s="11" customFormat="1" ht="13.9" customHeight="1" x14ac:dyDescent="0.2">
      <c r="A41" s="61" t="s">
        <v>53</v>
      </c>
      <c r="B41" s="20" t="s">
        <v>5</v>
      </c>
      <c r="C41" s="27" t="s">
        <v>54</v>
      </c>
      <c r="D41" s="17">
        <f t="shared" ref="D41:E41" si="10">+D42</f>
        <v>0</v>
      </c>
      <c r="E41" s="17">
        <f t="shared" si="10"/>
        <v>18746</v>
      </c>
      <c r="F41" s="18"/>
      <c r="G41" s="70"/>
    </row>
    <row r="42" spans="1:7" s="11" customFormat="1" ht="13.9" customHeight="1" x14ac:dyDescent="0.2">
      <c r="A42" s="61" t="s">
        <v>53</v>
      </c>
      <c r="B42" s="20" t="s">
        <v>12</v>
      </c>
      <c r="C42" s="27" t="s">
        <v>55</v>
      </c>
      <c r="D42" s="17">
        <v>0</v>
      </c>
      <c r="E42" s="17">
        <v>18746</v>
      </c>
      <c r="F42" s="18"/>
      <c r="G42" s="70"/>
    </row>
    <row r="43" spans="1:7" s="11" customFormat="1" ht="25.9" customHeight="1" x14ac:dyDescent="0.2">
      <c r="A43" s="61" t="s">
        <v>56</v>
      </c>
      <c r="B43" s="20" t="s">
        <v>5</v>
      </c>
      <c r="C43" s="27" t="s">
        <v>57</v>
      </c>
      <c r="D43" s="17">
        <f t="shared" ref="D43:E43" si="11">+D44</f>
        <v>21200000</v>
      </c>
      <c r="E43" s="17">
        <f t="shared" si="11"/>
        <v>11391984.640000001</v>
      </c>
      <c r="F43" s="18">
        <f t="shared" si="1"/>
        <v>53.735776603773587</v>
      </c>
      <c r="G43" s="70"/>
    </row>
    <row r="44" spans="1:7" s="11" customFormat="1" ht="24" customHeight="1" x14ac:dyDescent="0.2">
      <c r="A44" s="61" t="s">
        <v>58</v>
      </c>
      <c r="B44" s="20" t="s">
        <v>12</v>
      </c>
      <c r="C44" s="27" t="s">
        <v>59</v>
      </c>
      <c r="D44" s="17">
        <v>21200000</v>
      </c>
      <c r="E44" s="17">
        <v>11391984.640000001</v>
      </c>
      <c r="F44" s="18">
        <f t="shared" si="1"/>
        <v>53.735776603773587</v>
      </c>
      <c r="G44" s="70"/>
    </row>
    <row r="45" spans="1:7" s="11" customFormat="1" ht="12.75" x14ac:dyDescent="0.2">
      <c r="A45" s="25" t="s">
        <v>60</v>
      </c>
      <c r="B45" s="20" t="s">
        <v>5</v>
      </c>
      <c r="C45" s="19" t="s">
        <v>61</v>
      </c>
      <c r="D45" s="17">
        <f t="shared" ref="D45:E45" si="12">+D46+D48</f>
        <v>72910000</v>
      </c>
      <c r="E45" s="17">
        <f t="shared" si="12"/>
        <v>20641887.140000001</v>
      </c>
      <c r="F45" s="18">
        <f t="shared" si="1"/>
        <v>28.311462268550269</v>
      </c>
      <c r="G45" s="70"/>
    </row>
    <row r="46" spans="1:7" s="11" customFormat="1" ht="12.75" x14ac:dyDescent="0.2">
      <c r="A46" s="61" t="s">
        <v>62</v>
      </c>
      <c r="B46" s="20" t="s">
        <v>5</v>
      </c>
      <c r="C46" s="19" t="s">
        <v>63</v>
      </c>
      <c r="D46" s="17">
        <f t="shared" ref="D46:E46" si="13">+D47</f>
        <v>12050000</v>
      </c>
      <c r="E46" s="17">
        <f t="shared" si="13"/>
        <v>2571872.39</v>
      </c>
      <c r="F46" s="18">
        <f t="shared" si="1"/>
        <v>21.343339336099586</v>
      </c>
      <c r="G46" s="70"/>
    </row>
    <row r="47" spans="1:7" s="11" customFormat="1" ht="38.25" x14ac:dyDescent="0.2">
      <c r="A47" s="61" t="s">
        <v>64</v>
      </c>
      <c r="B47" s="20" t="s">
        <v>12</v>
      </c>
      <c r="C47" s="19" t="s">
        <v>65</v>
      </c>
      <c r="D47" s="17">
        <v>12050000</v>
      </c>
      <c r="E47" s="17">
        <v>2571872.39</v>
      </c>
      <c r="F47" s="18">
        <f t="shared" si="1"/>
        <v>21.343339336099586</v>
      </c>
      <c r="G47" s="70"/>
    </row>
    <row r="48" spans="1:7" s="11" customFormat="1" ht="12.75" x14ac:dyDescent="0.2">
      <c r="A48" s="61" t="s">
        <v>66</v>
      </c>
      <c r="B48" s="20" t="s">
        <v>5</v>
      </c>
      <c r="C48" s="20" t="s">
        <v>67</v>
      </c>
      <c r="D48" s="17">
        <f>+D49+D51</f>
        <v>60860000</v>
      </c>
      <c r="E48" s="17">
        <f t="shared" ref="E48" si="14">+E49+E51</f>
        <v>18070014.75</v>
      </c>
      <c r="F48" s="18">
        <f t="shared" si="1"/>
        <v>29.691118550772266</v>
      </c>
      <c r="G48" s="70"/>
    </row>
    <row r="49" spans="1:7" s="11" customFormat="1" ht="12.75" x14ac:dyDescent="0.2">
      <c r="A49" s="61" t="s">
        <v>68</v>
      </c>
      <c r="B49" s="20" t="s">
        <v>5</v>
      </c>
      <c r="C49" s="20" t="s">
        <v>69</v>
      </c>
      <c r="D49" s="17">
        <f t="shared" ref="D49:E49" si="15">+D50</f>
        <v>48805000</v>
      </c>
      <c r="E49" s="17">
        <f t="shared" si="15"/>
        <v>15899185.42</v>
      </c>
      <c r="F49" s="18">
        <f t="shared" si="1"/>
        <v>32.576960188505275</v>
      </c>
      <c r="G49" s="70"/>
    </row>
    <row r="50" spans="1:7" s="11" customFormat="1" ht="25.5" x14ac:dyDescent="0.2">
      <c r="A50" s="61" t="s">
        <v>70</v>
      </c>
      <c r="B50" s="20" t="s">
        <v>12</v>
      </c>
      <c r="C50" s="20" t="s">
        <v>71</v>
      </c>
      <c r="D50" s="17">
        <v>48805000</v>
      </c>
      <c r="E50" s="17">
        <v>15899185.42</v>
      </c>
      <c r="F50" s="18">
        <f t="shared" si="1"/>
        <v>32.576960188505275</v>
      </c>
      <c r="G50" s="70"/>
    </row>
    <row r="51" spans="1:7" s="11" customFormat="1" ht="12.75" x14ac:dyDescent="0.2">
      <c r="A51" s="61" t="s">
        <v>72</v>
      </c>
      <c r="B51" s="20" t="s">
        <v>5</v>
      </c>
      <c r="C51" s="20" t="s">
        <v>73</v>
      </c>
      <c r="D51" s="17">
        <f t="shared" ref="D51:E51" si="16">+D52</f>
        <v>12055000</v>
      </c>
      <c r="E51" s="17">
        <f t="shared" si="16"/>
        <v>2170829.33</v>
      </c>
      <c r="F51" s="18">
        <f t="shared" si="1"/>
        <v>18.007709083367899</v>
      </c>
      <c r="G51" s="70"/>
    </row>
    <row r="52" spans="1:7" s="11" customFormat="1" ht="25.5" x14ac:dyDescent="0.2">
      <c r="A52" s="61" t="s">
        <v>74</v>
      </c>
      <c r="B52" s="20" t="s">
        <v>12</v>
      </c>
      <c r="C52" s="20" t="s">
        <v>75</v>
      </c>
      <c r="D52" s="17">
        <v>12055000</v>
      </c>
      <c r="E52" s="17">
        <v>2170829.33</v>
      </c>
      <c r="F52" s="18">
        <f t="shared" si="1"/>
        <v>18.007709083367899</v>
      </c>
      <c r="G52" s="70"/>
    </row>
    <row r="53" spans="1:7" s="28" customFormat="1" ht="12.75" x14ac:dyDescent="0.2">
      <c r="A53" s="25" t="s">
        <v>76</v>
      </c>
      <c r="B53" s="15" t="s">
        <v>5</v>
      </c>
      <c r="C53" s="19" t="s">
        <v>77</v>
      </c>
      <c r="D53" s="17">
        <f t="shared" ref="D53:E53" si="17">+D54+D56</f>
        <v>15594000</v>
      </c>
      <c r="E53" s="17">
        <f t="shared" si="17"/>
        <v>10719661.32</v>
      </c>
      <c r="F53" s="18">
        <f t="shared" si="1"/>
        <v>68.742217006540983</v>
      </c>
      <c r="G53" s="70"/>
    </row>
    <row r="54" spans="1:7" s="28" customFormat="1" ht="25.5" x14ac:dyDescent="0.2">
      <c r="A54" s="61" t="s">
        <v>78</v>
      </c>
      <c r="B54" s="20" t="s">
        <v>5</v>
      </c>
      <c r="C54" s="19" t="s">
        <v>79</v>
      </c>
      <c r="D54" s="17">
        <f t="shared" ref="D54:E54" si="18">+D55</f>
        <v>14400000</v>
      </c>
      <c r="E54" s="17">
        <f t="shared" si="18"/>
        <v>10038261.32</v>
      </c>
      <c r="F54" s="18">
        <f t="shared" si="1"/>
        <v>69.71014805555555</v>
      </c>
      <c r="G54" s="70"/>
    </row>
    <row r="55" spans="1:7" s="11" customFormat="1" ht="38.25" x14ac:dyDescent="0.2">
      <c r="A55" s="61" t="s">
        <v>80</v>
      </c>
      <c r="B55" s="20" t="s">
        <v>12</v>
      </c>
      <c r="C55" s="19" t="s">
        <v>81</v>
      </c>
      <c r="D55" s="17">
        <v>14400000</v>
      </c>
      <c r="E55" s="17">
        <v>10038261.32</v>
      </c>
      <c r="F55" s="18">
        <f t="shared" si="1"/>
        <v>69.71014805555555</v>
      </c>
      <c r="G55" s="70"/>
    </row>
    <row r="56" spans="1:7" s="11" customFormat="1" ht="25.5" x14ac:dyDescent="0.2">
      <c r="A56" s="61" t="s">
        <v>82</v>
      </c>
      <c r="B56" s="15" t="s">
        <v>5</v>
      </c>
      <c r="C56" s="19" t="s">
        <v>83</v>
      </c>
      <c r="D56" s="17">
        <f t="shared" ref="D56:E56" si="19">+D57+D59</f>
        <v>1194000</v>
      </c>
      <c r="E56" s="17">
        <f t="shared" si="19"/>
        <v>681400</v>
      </c>
      <c r="F56" s="18">
        <f t="shared" si="1"/>
        <v>57.068676716917921</v>
      </c>
      <c r="G56" s="70"/>
    </row>
    <row r="57" spans="1:7" s="11" customFormat="1" ht="25.5" x14ac:dyDescent="0.2">
      <c r="A57" s="61" t="s">
        <v>84</v>
      </c>
      <c r="B57" s="15" t="s">
        <v>5</v>
      </c>
      <c r="C57" s="19" t="s">
        <v>86</v>
      </c>
      <c r="D57" s="17">
        <f>+D58</f>
        <v>185000</v>
      </c>
      <c r="E57" s="17">
        <f>+E58</f>
        <v>115000</v>
      </c>
      <c r="F57" s="18">
        <f t="shared" si="1"/>
        <v>62.162162162162161</v>
      </c>
      <c r="G57" s="70"/>
    </row>
    <row r="58" spans="1:7" s="11" customFormat="1" ht="25.5" x14ac:dyDescent="0.2">
      <c r="A58" s="61" t="s">
        <v>460</v>
      </c>
      <c r="B58" s="15" t="s">
        <v>85</v>
      </c>
      <c r="C58" s="19" t="s">
        <v>459</v>
      </c>
      <c r="D58" s="17">
        <v>185000</v>
      </c>
      <c r="E58" s="17">
        <v>115000</v>
      </c>
      <c r="F58" s="18">
        <f t="shared" si="1"/>
        <v>62.162162162162161</v>
      </c>
      <c r="G58" s="70"/>
    </row>
    <row r="59" spans="1:7" s="11" customFormat="1" ht="51" x14ac:dyDescent="0.2">
      <c r="A59" s="61" t="s">
        <v>87</v>
      </c>
      <c r="B59" s="15" t="s">
        <v>5</v>
      </c>
      <c r="C59" s="26" t="s">
        <v>88</v>
      </c>
      <c r="D59" s="17">
        <f t="shared" ref="D59:E59" si="20">+D60</f>
        <v>1009000</v>
      </c>
      <c r="E59" s="17">
        <f t="shared" si="20"/>
        <v>566400</v>
      </c>
      <c r="F59" s="18">
        <f t="shared" si="1"/>
        <v>56.134786917740342</v>
      </c>
      <c r="G59" s="70"/>
    </row>
    <row r="60" spans="1:7" s="11" customFormat="1" ht="76.5" x14ac:dyDescent="0.2">
      <c r="A60" s="61" t="s">
        <v>89</v>
      </c>
      <c r="B60" s="15" t="s">
        <v>90</v>
      </c>
      <c r="C60" s="19" t="s">
        <v>91</v>
      </c>
      <c r="D60" s="17">
        <v>1009000</v>
      </c>
      <c r="E60" s="17">
        <v>566400</v>
      </c>
      <c r="F60" s="18">
        <f t="shared" si="1"/>
        <v>56.134786917740342</v>
      </c>
      <c r="G60" s="70"/>
    </row>
    <row r="61" spans="1:7" s="11" customFormat="1" ht="25.5" x14ac:dyDescent="0.2">
      <c r="A61" s="25" t="s">
        <v>367</v>
      </c>
      <c r="B61" s="20" t="s">
        <v>5</v>
      </c>
      <c r="C61" s="19" t="s">
        <v>368</v>
      </c>
      <c r="D61" s="17">
        <f>+D62</f>
        <v>0</v>
      </c>
      <c r="E61" s="17">
        <f>+E62</f>
        <v>10.5</v>
      </c>
      <c r="F61" s="18"/>
      <c r="G61" s="70"/>
    </row>
    <row r="62" spans="1:7" s="11" customFormat="1" ht="25.5" x14ac:dyDescent="0.2">
      <c r="A62" s="25" t="s">
        <v>369</v>
      </c>
      <c r="B62" s="20" t="s">
        <v>5</v>
      </c>
      <c r="C62" s="19" t="s">
        <v>370</v>
      </c>
      <c r="D62" s="17">
        <f t="shared" ref="D62:E62" si="21">+D63</f>
        <v>0</v>
      </c>
      <c r="E62" s="17">
        <f t="shared" si="21"/>
        <v>10.5</v>
      </c>
      <c r="F62" s="18"/>
      <c r="G62" s="70"/>
    </row>
    <row r="63" spans="1:7" s="11" customFormat="1" ht="12.75" x14ac:dyDescent="0.2">
      <c r="A63" s="25" t="s">
        <v>371</v>
      </c>
      <c r="B63" s="20" t="s">
        <v>12</v>
      </c>
      <c r="C63" s="19" t="s">
        <v>372</v>
      </c>
      <c r="D63" s="17">
        <v>0</v>
      </c>
      <c r="E63" s="17">
        <v>10.5</v>
      </c>
      <c r="F63" s="18"/>
      <c r="G63" s="70"/>
    </row>
    <row r="64" spans="1:7" s="11" customFormat="1" ht="38.25" x14ac:dyDescent="0.2">
      <c r="A64" s="25" t="s">
        <v>92</v>
      </c>
      <c r="B64" s="15" t="s">
        <v>5</v>
      </c>
      <c r="C64" s="19" t="s">
        <v>93</v>
      </c>
      <c r="D64" s="17">
        <f>+D65+D75+D78</f>
        <v>103073019</v>
      </c>
      <c r="E64" s="17">
        <f>+E65+E75+E78</f>
        <v>43891617.620000005</v>
      </c>
      <c r="F64" s="18">
        <f t="shared" si="1"/>
        <v>42.583032927365799</v>
      </c>
      <c r="G64" s="70"/>
    </row>
    <row r="65" spans="1:7" s="11" customFormat="1" ht="66" customHeight="1" x14ac:dyDescent="0.2">
      <c r="A65" s="61" t="s">
        <v>94</v>
      </c>
      <c r="B65" s="15" t="s">
        <v>5</v>
      </c>
      <c r="C65" s="19" t="s">
        <v>95</v>
      </c>
      <c r="D65" s="17">
        <f>D66+D69+D72</f>
        <v>85599132</v>
      </c>
      <c r="E65" s="17">
        <f t="shared" ref="E65" si="22">E66+E69+E72</f>
        <v>34245674.490000002</v>
      </c>
      <c r="F65" s="18">
        <f t="shared" si="1"/>
        <v>40.007034755913182</v>
      </c>
      <c r="G65" s="70"/>
    </row>
    <row r="66" spans="1:7" s="11" customFormat="1" ht="51" x14ac:dyDescent="0.2">
      <c r="A66" s="61" t="s">
        <v>96</v>
      </c>
      <c r="B66" s="15" t="s">
        <v>5</v>
      </c>
      <c r="C66" s="19" t="s">
        <v>97</v>
      </c>
      <c r="D66" s="17">
        <f t="shared" ref="D66:E66" si="23">+D67</f>
        <v>71232935</v>
      </c>
      <c r="E66" s="17">
        <f t="shared" si="23"/>
        <v>28059748.920000002</v>
      </c>
      <c r="F66" s="18">
        <f t="shared" si="1"/>
        <v>39.391538366346971</v>
      </c>
      <c r="G66" s="70"/>
    </row>
    <row r="67" spans="1:7" s="11" customFormat="1" ht="63.75" x14ac:dyDescent="0.2">
      <c r="A67" s="61" t="s">
        <v>98</v>
      </c>
      <c r="B67" s="15" t="s">
        <v>5</v>
      </c>
      <c r="C67" s="19" t="s">
        <v>99</v>
      </c>
      <c r="D67" s="17">
        <f>+D68</f>
        <v>71232935</v>
      </c>
      <c r="E67" s="17">
        <f>+E68</f>
        <v>28059748.920000002</v>
      </c>
      <c r="F67" s="18">
        <f t="shared" si="1"/>
        <v>39.391538366346971</v>
      </c>
      <c r="G67" s="70"/>
    </row>
    <row r="68" spans="1:7" s="11" customFormat="1" ht="64.900000000000006" customHeight="1" x14ac:dyDescent="0.2">
      <c r="A68" s="61" t="s">
        <v>466</v>
      </c>
      <c r="B68" s="15" t="s">
        <v>85</v>
      </c>
      <c r="C68" s="19" t="s">
        <v>461</v>
      </c>
      <c r="D68" s="17">
        <v>71232935</v>
      </c>
      <c r="E68" s="17">
        <v>28059748.920000002</v>
      </c>
      <c r="F68" s="18">
        <f t="shared" si="1"/>
        <v>39.391538366346971</v>
      </c>
      <c r="G68" s="70"/>
    </row>
    <row r="69" spans="1:7" s="11" customFormat="1" ht="63.75" x14ac:dyDescent="0.2">
      <c r="A69" s="61" t="s">
        <v>100</v>
      </c>
      <c r="B69" s="15" t="s">
        <v>5</v>
      </c>
      <c r="C69" s="19" t="s">
        <v>101</v>
      </c>
      <c r="D69" s="17">
        <f>+D70</f>
        <v>8462021</v>
      </c>
      <c r="E69" s="17">
        <f t="shared" ref="E69" si="24">+E70</f>
        <v>3825958.79</v>
      </c>
      <c r="F69" s="18">
        <f t="shared" si="1"/>
        <v>45.213298218002535</v>
      </c>
      <c r="G69" s="70"/>
    </row>
    <row r="70" spans="1:7" s="11" customFormat="1" ht="63.75" x14ac:dyDescent="0.2">
      <c r="A70" s="61" t="s">
        <v>102</v>
      </c>
      <c r="B70" s="15" t="s">
        <v>5</v>
      </c>
      <c r="C70" s="19" t="s">
        <v>103</v>
      </c>
      <c r="D70" s="17">
        <f>+D71</f>
        <v>8462021</v>
      </c>
      <c r="E70" s="17">
        <f>+E71</f>
        <v>3825958.79</v>
      </c>
      <c r="F70" s="18">
        <f t="shared" si="1"/>
        <v>45.213298218002535</v>
      </c>
      <c r="G70" s="70"/>
    </row>
    <row r="71" spans="1:7" s="11" customFormat="1" ht="63.75" x14ac:dyDescent="0.2">
      <c r="A71" s="61" t="s">
        <v>463</v>
      </c>
      <c r="B71" s="15" t="s">
        <v>85</v>
      </c>
      <c r="C71" s="19" t="s">
        <v>462</v>
      </c>
      <c r="D71" s="17">
        <v>8462021</v>
      </c>
      <c r="E71" s="17">
        <v>3825958.79</v>
      </c>
      <c r="F71" s="18">
        <f t="shared" si="1"/>
        <v>45.213298218002535</v>
      </c>
      <c r="G71" s="70"/>
    </row>
    <row r="72" spans="1:7" s="11" customFormat="1" ht="38.25" x14ac:dyDescent="0.2">
      <c r="A72" s="61" t="s">
        <v>104</v>
      </c>
      <c r="B72" s="15" t="s">
        <v>5</v>
      </c>
      <c r="C72" s="19" t="s">
        <v>105</v>
      </c>
      <c r="D72" s="17">
        <f>+D73</f>
        <v>5904176</v>
      </c>
      <c r="E72" s="17">
        <f t="shared" ref="E72" si="25">+E73</f>
        <v>2359966.7799999998</v>
      </c>
      <c r="F72" s="18">
        <f t="shared" si="1"/>
        <v>39.971145507857486</v>
      </c>
      <c r="G72" s="70"/>
    </row>
    <row r="73" spans="1:7" s="11" customFormat="1" ht="25.5" x14ac:dyDescent="0.2">
      <c r="A73" s="61" t="s">
        <v>106</v>
      </c>
      <c r="B73" s="15" t="s">
        <v>5</v>
      </c>
      <c r="C73" s="19" t="s">
        <v>107</v>
      </c>
      <c r="D73" s="17">
        <f>+D74</f>
        <v>5904176</v>
      </c>
      <c r="E73" s="17">
        <f>+E74</f>
        <v>2359966.7799999998</v>
      </c>
      <c r="F73" s="18">
        <f t="shared" si="1"/>
        <v>39.971145507857486</v>
      </c>
      <c r="G73" s="70"/>
    </row>
    <row r="74" spans="1:7" s="11" customFormat="1" ht="38.25" x14ac:dyDescent="0.2">
      <c r="A74" s="61" t="s">
        <v>464</v>
      </c>
      <c r="B74" s="15" t="s">
        <v>85</v>
      </c>
      <c r="C74" s="19" t="s">
        <v>465</v>
      </c>
      <c r="D74" s="17">
        <v>5904176</v>
      </c>
      <c r="E74" s="17">
        <v>2359966.7799999998</v>
      </c>
      <c r="F74" s="18">
        <f t="shared" si="1"/>
        <v>39.971145507857486</v>
      </c>
      <c r="G74" s="70"/>
    </row>
    <row r="75" spans="1:7" s="11" customFormat="1" ht="25.5" x14ac:dyDescent="0.2">
      <c r="A75" s="61" t="s">
        <v>108</v>
      </c>
      <c r="B75" s="15" t="s">
        <v>5</v>
      </c>
      <c r="C75" s="19" t="s">
        <v>109</v>
      </c>
      <c r="D75" s="17">
        <f t="shared" ref="D75:E76" si="26">+D76</f>
        <v>597504</v>
      </c>
      <c r="E75" s="17">
        <f t="shared" si="26"/>
        <v>938171</v>
      </c>
      <c r="F75" s="18">
        <f t="shared" si="1"/>
        <v>157.01501579905741</v>
      </c>
      <c r="G75" s="70"/>
    </row>
    <row r="76" spans="1:7" s="11" customFormat="1" ht="38.25" x14ac:dyDescent="0.2">
      <c r="A76" s="61" t="s">
        <v>110</v>
      </c>
      <c r="B76" s="15" t="s">
        <v>5</v>
      </c>
      <c r="C76" s="19" t="s">
        <v>111</v>
      </c>
      <c r="D76" s="17">
        <f t="shared" si="26"/>
        <v>597504</v>
      </c>
      <c r="E76" s="17">
        <f t="shared" si="26"/>
        <v>938171</v>
      </c>
      <c r="F76" s="18">
        <f t="shared" si="1"/>
        <v>157.01501579905741</v>
      </c>
      <c r="G76" s="70"/>
    </row>
    <row r="77" spans="1:7" s="11" customFormat="1" ht="38.25" x14ac:dyDescent="0.2">
      <c r="A77" s="61" t="s">
        <v>112</v>
      </c>
      <c r="B77" s="15" t="s">
        <v>85</v>
      </c>
      <c r="C77" s="19" t="s">
        <v>113</v>
      </c>
      <c r="D77" s="17">
        <v>597504</v>
      </c>
      <c r="E77" s="17">
        <v>938171</v>
      </c>
      <c r="F77" s="18">
        <f t="shared" si="1"/>
        <v>157.01501579905741</v>
      </c>
      <c r="G77" s="70"/>
    </row>
    <row r="78" spans="1:7" s="11" customFormat="1" ht="63.75" x14ac:dyDescent="0.2">
      <c r="A78" s="21" t="s">
        <v>114</v>
      </c>
      <c r="B78" s="15" t="s">
        <v>5</v>
      </c>
      <c r="C78" s="19" t="s">
        <v>115</v>
      </c>
      <c r="D78" s="17">
        <f t="shared" ref="D78:E78" si="27">+D79+D84</f>
        <v>16876383</v>
      </c>
      <c r="E78" s="17">
        <f t="shared" si="27"/>
        <v>8707772.129999999</v>
      </c>
      <c r="F78" s="18">
        <f t="shared" ref="F78:F139" si="28">E78/D78*100</f>
        <v>51.597383929957019</v>
      </c>
      <c r="G78" s="70"/>
    </row>
    <row r="79" spans="1:7" s="11" customFormat="1" ht="63.75" x14ac:dyDescent="0.2">
      <c r="A79" s="21" t="s">
        <v>116</v>
      </c>
      <c r="B79" s="15" t="s">
        <v>5</v>
      </c>
      <c r="C79" s="26" t="s">
        <v>117</v>
      </c>
      <c r="D79" s="17">
        <f t="shared" ref="D79:E80" si="29">+D80</f>
        <v>6350000</v>
      </c>
      <c r="E79" s="17">
        <f t="shared" si="29"/>
        <v>3700862.6799999997</v>
      </c>
      <c r="F79" s="18">
        <f t="shared" si="28"/>
        <v>58.28130204724409</v>
      </c>
      <c r="G79" s="70"/>
    </row>
    <row r="80" spans="1:7" s="11" customFormat="1" ht="63.75" x14ac:dyDescent="0.2">
      <c r="A80" s="21" t="s">
        <v>118</v>
      </c>
      <c r="B80" s="15" t="s">
        <v>5</v>
      </c>
      <c r="C80" s="19" t="s">
        <v>119</v>
      </c>
      <c r="D80" s="17">
        <f t="shared" si="29"/>
        <v>6350000</v>
      </c>
      <c r="E80" s="17">
        <f t="shared" si="29"/>
        <v>3700862.6799999997</v>
      </c>
      <c r="F80" s="18">
        <f t="shared" si="28"/>
        <v>58.28130204724409</v>
      </c>
      <c r="G80" s="70"/>
    </row>
    <row r="81" spans="1:7" s="11" customFormat="1" ht="76.5" x14ac:dyDescent="0.2">
      <c r="A81" s="63" t="s">
        <v>120</v>
      </c>
      <c r="B81" s="15" t="s">
        <v>5</v>
      </c>
      <c r="C81" s="19" t="s">
        <v>121</v>
      </c>
      <c r="D81" s="17">
        <f>+D82+D83</f>
        <v>6350000</v>
      </c>
      <c r="E81" s="17">
        <f t="shared" ref="E81" si="30">+E82+E83</f>
        <v>3700862.6799999997</v>
      </c>
      <c r="F81" s="18">
        <f t="shared" si="28"/>
        <v>58.28130204724409</v>
      </c>
      <c r="G81" s="70"/>
    </row>
    <row r="82" spans="1:7" s="11" customFormat="1" ht="76.5" x14ac:dyDescent="0.2">
      <c r="A82" s="64" t="s">
        <v>122</v>
      </c>
      <c r="B82" s="29" t="s">
        <v>90</v>
      </c>
      <c r="C82" s="30" t="s">
        <v>123</v>
      </c>
      <c r="D82" s="31">
        <v>6000000</v>
      </c>
      <c r="E82" s="31">
        <v>3460758.9</v>
      </c>
      <c r="F82" s="18">
        <f t="shared" si="28"/>
        <v>57.679314999999995</v>
      </c>
      <c r="G82" s="70"/>
    </row>
    <row r="83" spans="1:7" s="11" customFormat="1" ht="76.5" x14ac:dyDescent="0.2">
      <c r="A83" s="64" t="s">
        <v>124</v>
      </c>
      <c r="B83" s="29" t="s">
        <v>90</v>
      </c>
      <c r="C83" s="30" t="s">
        <v>125</v>
      </c>
      <c r="D83" s="31">
        <v>350000</v>
      </c>
      <c r="E83" s="31">
        <v>240103.78</v>
      </c>
      <c r="F83" s="18">
        <f t="shared" si="28"/>
        <v>68.601079999999996</v>
      </c>
      <c r="G83" s="70"/>
    </row>
    <row r="84" spans="1:7" s="11" customFormat="1" ht="82.9" customHeight="1" x14ac:dyDescent="0.2">
      <c r="A84" s="63" t="s">
        <v>330</v>
      </c>
      <c r="B84" s="15" t="s">
        <v>5</v>
      </c>
      <c r="C84" s="19" t="s">
        <v>329</v>
      </c>
      <c r="D84" s="17">
        <f>+D85</f>
        <v>10526383</v>
      </c>
      <c r="E84" s="17">
        <f t="shared" ref="E84" si="31">+E85</f>
        <v>5006909.45</v>
      </c>
      <c r="F84" s="18">
        <f t="shared" si="28"/>
        <v>47.565336070329195</v>
      </c>
      <c r="G84" s="70"/>
    </row>
    <row r="85" spans="1:7" s="11" customFormat="1" ht="82.9" customHeight="1" x14ac:dyDescent="0.2">
      <c r="A85" s="63" t="s">
        <v>331</v>
      </c>
      <c r="B85" s="15" t="s">
        <v>5</v>
      </c>
      <c r="C85" s="19" t="s">
        <v>467</v>
      </c>
      <c r="D85" s="17">
        <f>+D86+D90+D94</f>
        <v>10526383</v>
      </c>
      <c r="E85" s="17">
        <f>+E86+E90+E93</f>
        <v>5006909.45</v>
      </c>
      <c r="F85" s="18">
        <f t="shared" si="28"/>
        <v>47.565336070329195</v>
      </c>
      <c r="G85" s="70"/>
    </row>
    <row r="86" spans="1:7" s="11" customFormat="1" ht="76.5" x14ac:dyDescent="0.2">
      <c r="A86" s="63" t="s">
        <v>331</v>
      </c>
      <c r="B86" s="15" t="s">
        <v>5</v>
      </c>
      <c r="C86" s="19" t="s">
        <v>334</v>
      </c>
      <c r="D86" s="17">
        <f>D87+D88+D89</f>
        <v>6074033</v>
      </c>
      <c r="E86" s="17">
        <f>E87+E88+E89</f>
        <v>2217574.9500000002</v>
      </c>
      <c r="F86" s="18">
        <f t="shared" si="28"/>
        <v>36.509102765822973</v>
      </c>
      <c r="G86" s="70"/>
    </row>
    <row r="87" spans="1:7" s="11" customFormat="1" ht="102" x14ac:dyDescent="0.2">
      <c r="A87" s="21" t="s">
        <v>337</v>
      </c>
      <c r="B87" s="15" t="s">
        <v>85</v>
      </c>
      <c r="C87" s="19" t="s">
        <v>332</v>
      </c>
      <c r="D87" s="17">
        <v>6074033</v>
      </c>
      <c r="E87" s="17">
        <v>2191982.39</v>
      </c>
      <c r="F87" s="18">
        <f t="shared" si="28"/>
        <v>36.087758989784881</v>
      </c>
      <c r="G87" s="70"/>
    </row>
    <row r="88" spans="1:7" s="11" customFormat="1" ht="102" x14ac:dyDescent="0.2">
      <c r="A88" s="21" t="s">
        <v>378</v>
      </c>
      <c r="B88" s="15" t="s">
        <v>85</v>
      </c>
      <c r="C88" s="27" t="s">
        <v>341</v>
      </c>
      <c r="D88" s="17">
        <v>0</v>
      </c>
      <c r="E88" s="17">
        <v>2717.56</v>
      </c>
      <c r="F88" s="18"/>
      <c r="G88" s="70"/>
    </row>
    <row r="89" spans="1:7" s="11" customFormat="1" ht="114.75" x14ac:dyDescent="0.2">
      <c r="A89" s="21" t="s">
        <v>435</v>
      </c>
      <c r="B89" s="15" t="s">
        <v>85</v>
      </c>
      <c r="C89" s="27" t="s">
        <v>405</v>
      </c>
      <c r="D89" s="17">
        <v>0</v>
      </c>
      <c r="E89" s="17">
        <v>22875</v>
      </c>
      <c r="F89" s="18"/>
      <c r="G89" s="70"/>
    </row>
    <row r="90" spans="1:7" s="11" customFormat="1" ht="76.5" x14ac:dyDescent="0.2">
      <c r="A90" s="63" t="s">
        <v>331</v>
      </c>
      <c r="B90" s="15" t="s">
        <v>5</v>
      </c>
      <c r="C90" s="19" t="s">
        <v>335</v>
      </c>
      <c r="D90" s="17">
        <f>+D91+D92</f>
        <v>2206910</v>
      </c>
      <c r="E90" s="17">
        <f>+E91+E92</f>
        <v>1457070.12</v>
      </c>
      <c r="F90" s="18">
        <f t="shared" si="28"/>
        <v>66.023087484310651</v>
      </c>
      <c r="G90" s="70"/>
    </row>
    <row r="91" spans="1:7" s="11" customFormat="1" ht="110.45" customHeight="1" x14ac:dyDescent="0.2">
      <c r="A91" s="21" t="s">
        <v>336</v>
      </c>
      <c r="B91" s="15" t="s">
        <v>85</v>
      </c>
      <c r="C91" s="19" t="s">
        <v>333</v>
      </c>
      <c r="D91" s="17">
        <v>2206910</v>
      </c>
      <c r="E91" s="17">
        <v>1451186.04</v>
      </c>
      <c r="F91" s="18">
        <f t="shared" si="28"/>
        <v>65.756466734030838</v>
      </c>
      <c r="G91" s="70"/>
    </row>
    <row r="92" spans="1:7" s="11" customFormat="1" ht="114.75" x14ac:dyDescent="0.2">
      <c r="A92" s="21" t="s">
        <v>380</v>
      </c>
      <c r="B92" s="15" t="s">
        <v>85</v>
      </c>
      <c r="C92" s="27" t="s">
        <v>379</v>
      </c>
      <c r="D92" s="17">
        <v>0</v>
      </c>
      <c r="E92" s="17">
        <v>5884.08</v>
      </c>
      <c r="F92" s="18"/>
      <c r="G92" s="70"/>
    </row>
    <row r="93" spans="1:7" s="11" customFormat="1" ht="76.5" x14ac:dyDescent="0.2">
      <c r="A93" s="21" t="s">
        <v>331</v>
      </c>
      <c r="B93" s="15" t="s">
        <v>5</v>
      </c>
      <c r="C93" s="27" t="s">
        <v>338</v>
      </c>
      <c r="D93" s="17">
        <f>+D94+D95+D96</f>
        <v>2245440</v>
      </c>
      <c r="E93" s="17">
        <f>+E94+E95+E96</f>
        <v>1332264.3799999999</v>
      </c>
      <c r="F93" s="18">
        <f t="shared" si="28"/>
        <v>59.331996401596122</v>
      </c>
      <c r="G93" s="70"/>
    </row>
    <row r="94" spans="1:7" s="11" customFormat="1" ht="89.25" x14ac:dyDescent="0.2">
      <c r="A94" s="21" t="s">
        <v>340</v>
      </c>
      <c r="B94" s="15" t="s">
        <v>85</v>
      </c>
      <c r="C94" s="27" t="s">
        <v>339</v>
      </c>
      <c r="D94" s="17">
        <v>2245440</v>
      </c>
      <c r="E94" s="17">
        <v>1325982.25</v>
      </c>
      <c r="F94" s="18">
        <f t="shared" si="28"/>
        <v>59.052223617642866</v>
      </c>
      <c r="G94" s="70"/>
    </row>
    <row r="95" spans="1:7" s="11" customFormat="1" ht="102" x14ac:dyDescent="0.2">
      <c r="A95" s="21" t="s">
        <v>382</v>
      </c>
      <c r="B95" s="15" t="s">
        <v>85</v>
      </c>
      <c r="C95" s="27" t="s">
        <v>381</v>
      </c>
      <c r="D95" s="17">
        <v>0</v>
      </c>
      <c r="E95" s="17">
        <v>5985.41</v>
      </c>
      <c r="F95" s="18"/>
      <c r="G95" s="70"/>
    </row>
    <row r="96" spans="1:7" s="32" customFormat="1" ht="76.5" x14ac:dyDescent="0.2">
      <c r="A96" s="21" t="s">
        <v>331</v>
      </c>
      <c r="B96" s="15" t="s">
        <v>85</v>
      </c>
      <c r="C96" s="27" t="s">
        <v>470</v>
      </c>
      <c r="D96" s="17">
        <v>0</v>
      </c>
      <c r="E96" s="17">
        <v>296.72000000000003</v>
      </c>
      <c r="F96" s="18"/>
      <c r="G96" s="70"/>
    </row>
    <row r="97" spans="1:7" s="11" customFormat="1" ht="14.45" customHeight="1" x14ac:dyDescent="0.2">
      <c r="A97" s="25" t="s">
        <v>126</v>
      </c>
      <c r="B97" s="15" t="s">
        <v>5</v>
      </c>
      <c r="C97" s="19" t="s">
        <v>127</v>
      </c>
      <c r="D97" s="17">
        <f>+D98+D104</f>
        <v>27567041</v>
      </c>
      <c r="E97" s="17">
        <f>+E98+E104</f>
        <v>18725171.420000002</v>
      </c>
      <c r="F97" s="18">
        <f t="shared" si="28"/>
        <v>67.925938877516828</v>
      </c>
      <c r="G97" s="70"/>
    </row>
    <row r="98" spans="1:7" s="11" customFormat="1" ht="12.75" x14ac:dyDescent="0.2">
      <c r="A98" s="21" t="s">
        <v>128</v>
      </c>
      <c r="B98" s="15" t="s">
        <v>5</v>
      </c>
      <c r="C98" s="19" t="s">
        <v>129</v>
      </c>
      <c r="D98" s="33">
        <f>+D99+D100+D101</f>
        <v>27116020</v>
      </c>
      <c r="E98" s="33">
        <f>+E99+E100+E101</f>
        <v>18527358.280000001</v>
      </c>
      <c r="F98" s="18">
        <f t="shared" si="28"/>
        <v>68.326245075789146</v>
      </c>
      <c r="G98" s="70"/>
    </row>
    <row r="99" spans="1:7" s="11" customFormat="1" ht="25.5" x14ac:dyDescent="0.2">
      <c r="A99" s="21" t="s">
        <v>130</v>
      </c>
      <c r="B99" s="15" t="s">
        <v>131</v>
      </c>
      <c r="C99" s="19" t="s">
        <v>132</v>
      </c>
      <c r="D99" s="17">
        <v>1803770</v>
      </c>
      <c r="E99" s="17">
        <v>1439993.34</v>
      </c>
      <c r="F99" s="18">
        <f t="shared" si="28"/>
        <v>79.832425420092363</v>
      </c>
      <c r="G99" s="70"/>
    </row>
    <row r="100" spans="1:7" s="11" customFormat="1" ht="12.75" x14ac:dyDescent="0.2">
      <c r="A100" s="21" t="s">
        <v>133</v>
      </c>
      <c r="B100" s="15" t="s">
        <v>131</v>
      </c>
      <c r="C100" s="19" t="s">
        <v>134</v>
      </c>
      <c r="D100" s="17">
        <v>22638080</v>
      </c>
      <c r="E100" s="17">
        <v>15228495.92</v>
      </c>
      <c r="F100" s="18">
        <f t="shared" si="28"/>
        <v>67.269379381997069</v>
      </c>
      <c r="G100" s="70"/>
    </row>
    <row r="101" spans="1:7" s="11" customFormat="1" ht="12.75" x14ac:dyDescent="0.2">
      <c r="A101" s="21" t="s">
        <v>135</v>
      </c>
      <c r="B101" s="15" t="s">
        <v>5</v>
      </c>
      <c r="C101" s="19" t="s">
        <v>136</v>
      </c>
      <c r="D101" s="17">
        <f t="shared" ref="D101:E101" si="32">+D102+D103</f>
        <v>2674170</v>
      </c>
      <c r="E101" s="17">
        <f t="shared" si="32"/>
        <v>1858869.02</v>
      </c>
      <c r="F101" s="18">
        <f t="shared" si="28"/>
        <v>69.51199886319867</v>
      </c>
      <c r="G101" s="70"/>
    </row>
    <row r="102" spans="1:7" s="11" customFormat="1" ht="12.75" x14ac:dyDescent="0.2">
      <c r="A102" s="21" t="s">
        <v>137</v>
      </c>
      <c r="B102" s="15" t="s">
        <v>131</v>
      </c>
      <c r="C102" s="19" t="s">
        <v>138</v>
      </c>
      <c r="D102" s="17">
        <v>2550910</v>
      </c>
      <c r="E102" s="17">
        <v>1874093.96</v>
      </c>
      <c r="F102" s="18">
        <f t="shared" si="28"/>
        <v>73.467662912450848</v>
      </c>
      <c r="G102" s="70"/>
    </row>
    <row r="103" spans="1:7" s="11" customFormat="1" ht="12.75" x14ac:dyDescent="0.2">
      <c r="A103" s="21" t="s">
        <v>139</v>
      </c>
      <c r="B103" s="15" t="s">
        <v>131</v>
      </c>
      <c r="C103" s="19" t="s">
        <v>140</v>
      </c>
      <c r="D103" s="17">
        <v>123260</v>
      </c>
      <c r="E103" s="17">
        <v>-15224.94</v>
      </c>
      <c r="F103" s="18">
        <f t="shared" si="28"/>
        <v>-12.351890313159176</v>
      </c>
      <c r="G103" s="70"/>
    </row>
    <row r="104" spans="1:7" s="11" customFormat="1" ht="12.75" x14ac:dyDescent="0.2">
      <c r="A104" s="21" t="s">
        <v>141</v>
      </c>
      <c r="B104" s="15" t="s">
        <v>5</v>
      </c>
      <c r="C104" s="19" t="s">
        <v>142</v>
      </c>
      <c r="D104" s="17">
        <f t="shared" ref="D104:E105" si="33">+D105</f>
        <v>451021</v>
      </c>
      <c r="E104" s="17">
        <f t="shared" si="33"/>
        <v>197813.14</v>
      </c>
      <c r="F104" s="18">
        <f t="shared" si="28"/>
        <v>43.858964438462955</v>
      </c>
      <c r="G104" s="70"/>
    </row>
    <row r="105" spans="1:7" s="11" customFormat="1" ht="25.5" x14ac:dyDescent="0.2">
      <c r="A105" s="21" t="s">
        <v>143</v>
      </c>
      <c r="B105" s="15" t="s">
        <v>5</v>
      </c>
      <c r="C105" s="19" t="s">
        <v>144</v>
      </c>
      <c r="D105" s="17">
        <f t="shared" si="33"/>
        <v>451021</v>
      </c>
      <c r="E105" s="17">
        <f t="shared" si="33"/>
        <v>197813.14</v>
      </c>
      <c r="F105" s="18">
        <f t="shared" si="28"/>
        <v>43.858964438462955</v>
      </c>
      <c r="G105" s="70"/>
    </row>
    <row r="106" spans="1:7" s="11" customFormat="1" ht="38.25" x14ac:dyDescent="0.2">
      <c r="A106" s="21" t="s">
        <v>145</v>
      </c>
      <c r="B106" s="15" t="s">
        <v>85</v>
      </c>
      <c r="C106" s="19" t="s">
        <v>146</v>
      </c>
      <c r="D106" s="17">
        <v>451021</v>
      </c>
      <c r="E106" s="17">
        <v>197813.14</v>
      </c>
      <c r="F106" s="18">
        <f t="shared" si="28"/>
        <v>43.858964438462955</v>
      </c>
      <c r="G106" s="70"/>
    </row>
    <row r="107" spans="1:7" s="11" customFormat="1" ht="25.5" x14ac:dyDescent="0.2">
      <c r="A107" s="21" t="s">
        <v>147</v>
      </c>
      <c r="B107" s="15" t="s">
        <v>5</v>
      </c>
      <c r="C107" s="19" t="s">
        <v>148</v>
      </c>
      <c r="D107" s="17">
        <f>+D112+D108</f>
        <v>1649963.45</v>
      </c>
      <c r="E107" s="17">
        <f>+E112+E108</f>
        <v>1226787.94</v>
      </c>
      <c r="F107" s="18">
        <f t="shared" si="28"/>
        <v>74.352431261431889</v>
      </c>
      <c r="G107" s="70"/>
    </row>
    <row r="108" spans="1:7" s="11" customFormat="1" ht="12.75" x14ac:dyDescent="0.2">
      <c r="A108" s="21" t="s">
        <v>149</v>
      </c>
      <c r="B108" s="15" t="s">
        <v>5</v>
      </c>
      <c r="C108" s="19" t="s">
        <v>150</v>
      </c>
      <c r="D108" s="17">
        <f t="shared" ref="D108:E109" si="34">+D109</f>
        <v>69583</v>
      </c>
      <c r="E108" s="17">
        <f t="shared" si="34"/>
        <v>28700</v>
      </c>
      <c r="F108" s="18">
        <f t="shared" si="28"/>
        <v>41.245706566259003</v>
      </c>
      <c r="G108" s="70"/>
    </row>
    <row r="109" spans="1:7" s="11" customFormat="1" ht="12.75" x14ac:dyDescent="0.2">
      <c r="A109" s="21" t="s">
        <v>151</v>
      </c>
      <c r="B109" s="15" t="s">
        <v>5</v>
      </c>
      <c r="C109" s="19" t="s">
        <v>152</v>
      </c>
      <c r="D109" s="17">
        <f t="shared" si="34"/>
        <v>69583</v>
      </c>
      <c r="E109" s="17">
        <f t="shared" si="34"/>
        <v>28700</v>
      </c>
      <c r="F109" s="18">
        <f t="shared" si="28"/>
        <v>41.245706566259003</v>
      </c>
      <c r="G109" s="70"/>
    </row>
    <row r="110" spans="1:7" s="11" customFormat="1" ht="25.5" x14ac:dyDescent="0.2">
      <c r="A110" s="21" t="s">
        <v>153</v>
      </c>
      <c r="B110" s="15" t="s">
        <v>5</v>
      </c>
      <c r="C110" s="27" t="s">
        <v>154</v>
      </c>
      <c r="D110" s="17">
        <f t="shared" ref="D110:E110" si="35">SUM(D111:D111)</f>
        <v>69583</v>
      </c>
      <c r="E110" s="17">
        <f t="shared" si="35"/>
        <v>28700</v>
      </c>
      <c r="F110" s="18">
        <f t="shared" si="28"/>
        <v>41.245706566259003</v>
      </c>
      <c r="G110" s="70"/>
    </row>
    <row r="111" spans="1:7" s="11" customFormat="1" ht="51" x14ac:dyDescent="0.2">
      <c r="A111" s="43" t="s">
        <v>155</v>
      </c>
      <c r="B111" s="15" t="s">
        <v>85</v>
      </c>
      <c r="C111" s="27" t="s">
        <v>156</v>
      </c>
      <c r="D111" s="17">
        <v>69583</v>
      </c>
      <c r="E111" s="17">
        <v>28700</v>
      </c>
      <c r="F111" s="18">
        <f t="shared" si="28"/>
        <v>41.245706566259003</v>
      </c>
      <c r="G111" s="70"/>
    </row>
    <row r="112" spans="1:7" s="11" customFormat="1" ht="16.149999999999999" customHeight="1" x14ac:dyDescent="0.2">
      <c r="A112" s="21" t="s">
        <v>157</v>
      </c>
      <c r="B112" s="15" t="s">
        <v>5</v>
      </c>
      <c r="C112" s="19" t="s">
        <v>158</v>
      </c>
      <c r="D112" s="17">
        <f t="shared" ref="D112:E113" si="36">+D113</f>
        <v>1580380.45</v>
      </c>
      <c r="E112" s="17">
        <f t="shared" si="36"/>
        <v>1198087.94</v>
      </c>
      <c r="F112" s="18">
        <f t="shared" si="28"/>
        <v>75.810096233473402</v>
      </c>
      <c r="G112" s="70"/>
    </row>
    <row r="113" spans="1:7" s="11" customFormat="1" ht="12.75" x14ac:dyDescent="0.2">
      <c r="A113" s="21" t="s">
        <v>159</v>
      </c>
      <c r="B113" s="15" t="s">
        <v>5</v>
      </c>
      <c r="C113" s="19" t="s">
        <v>160</v>
      </c>
      <c r="D113" s="17">
        <f t="shared" si="36"/>
        <v>1580380.45</v>
      </c>
      <c r="E113" s="17">
        <f t="shared" si="36"/>
        <v>1198087.94</v>
      </c>
      <c r="F113" s="18">
        <f t="shared" si="28"/>
        <v>75.810096233473402</v>
      </c>
      <c r="G113" s="70"/>
    </row>
    <row r="114" spans="1:7" s="11" customFormat="1" ht="18" customHeight="1" x14ac:dyDescent="0.2">
      <c r="A114" s="21" t="s">
        <v>161</v>
      </c>
      <c r="B114" s="15" t="s">
        <v>5</v>
      </c>
      <c r="C114" s="19" t="s">
        <v>162</v>
      </c>
      <c r="D114" s="17">
        <f>+D120+D121+D117+D118+D119+D116+D115</f>
        <v>1580380.45</v>
      </c>
      <c r="E114" s="17">
        <f>+E120+E121+E117+E118+E119+E116+E115</f>
        <v>1198087.94</v>
      </c>
      <c r="F114" s="18">
        <f t="shared" si="28"/>
        <v>75.810096233473402</v>
      </c>
      <c r="G114" s="70"/>
    </row>
    <row r="115" spans="1:7" s="11" customFormat="1" ht="16.899999999999999" customHeight="1" x14ac:dyDescent="0.2">
      <c r="A115" s="25" t="s">
        <v>161</v>
      </c>
      <c r="B115" s="15" t="s">
        <v>288</v>
      </c>
      <c r="C115" s="19" t="s">
        <v>162</v>
      </c>
      <c r="D115" s="17">
        <v>6323.71</v>
      </c>
      <c r="E115" s="17">
        <v>6323.71</v>
      </c>
      <c r="F115" s="18">
        <f t="shared" si="28"/>
        <v>100</v>
      </c>
      <c r="G115" s="70"/>
    </row>
    <row r="116" spans="1:7" s="11" customFormat="1" ht="18.600000000000001" customHeight="1" x14ac:dyDescent="0.2">
      <c r="A116" s="25" t="s">
        <v>161</v>
      </c>
      <c r="B116" s="15" t="s">
        <v>85</v>
      </c>
      <c r="C116" s="19" t="s">
        <v>162</v>
      </c>
      <c r="D116" s="17">
        <v>21259</v>
      </c>
      <c r="E116" s="17">
        <v>21258.25</v>
      </c>
      <c r="F116" s="18">
        <f t="shared" si="28"/>
        <v>99.996472082412154</v>
      </c>
      <c r="G116" s="70"/>
    </row>
    <row r="117" spans="1:7" s="11" customFormat="1" ht="16.899999999999999" customHeight="1" x14ac:dyDescent="0.2">
      <c r="A117" s="25" t="s">
        <v>161</v>
      </c>
      <c r="B117" s="15" t="s">
        <v>230</v>
      </c>
      <c r="C117" s="19" t="s">
        <v>162</v>
      </c>
      <c r="D117" s="17">
        <v>5613.98</v>
      </c>
      <c r="E117" s="17">
        <v>16425.23</v>
      </c>
      <c r="F117" s="18">
        <f t="shared" si="28"/>
        <v>292.57728028956285</v>
      </c>
      <c r="G117" s="70"/>
    </row>
    <row r="118" spans="1:7" s="11" customFormat="1" ht="15" customHeight="1" x14ac:dyDescent="0.2">
      <c r="A118" s="25" t="s">
        <v>161</v>
      </c>
      <c r="B118" s="15" t="s">
        <v>383</v>
      </c>
      <c r="C118" s="19" t="s">
        <v>162</v>
      </c>
      <c r="D118" s="17">
        <v>183.76</v>
      </c>
      <c r="E118" s="17">
        <v>183.76</v>
      </c>
      <c r="F118" s="18">
        <f t="shared" si="28"/>
        <v>100</v>
      </c>
      <c r="G118" s="70"/>
    </row>
    <row r="119" spans="1:7" s="11" customFormat="1" ht="13.9" customHeight="1" x14ac:dyDescent="0.2">
      <c r="A119" s="25" t="s">
        <v>161</v>
      </c>
      <c r="B119" s="15" t="s">
        <v>90</v>
      </c>
      <c r="C119" s="19" t="s">
        <v>162</v>
      </c>
      <c r="D119" s="17">
        <v>0</v>
      </c>
      <c r="E119" s="17">
        <v>47493.99</v>
      </c>
      <c r="F119" s="18"/>
      <c r="G119" s="70"/>
    </row>
    <row r="120" spans="1:7" s="11" customFormat="1" ht="38.450000000000003" customHeight="1" x14ac:dyDescent="0.2">
      <c r="A120" s="25" t="s">
        <v>163</v>
      </c>
      <c r="B120" s="15" t="s">
        <v>90</v>
      </c>
      <c r="C120" s="19" t="s">
        <v>164</v>
      </c>
      <c r="D120" s="17">
        <v>787000</v>
      </c>
      <c r="E120" s="17">
        <v>436045</v>
      </c>
      <c r="F120" s="18">
        <f t="shared" si="28"/>
        <v>55.405972045743326</v>
      </c>
      <c r="G120" s="70"/>
    </row>
    <row r="121" spans="1:7" s="11" customFormat="1" ht="28.15" customHeight="1" x14ac:dyDescent="0.2">
      <c r="A121" s="43" t="s">
        <v>165</v>
      </c>
      <c r="B121" s="15" t="s">
        <v>90</v>
      </c>
      <c r="C121" s="19" t="s">
        <v>166</v>
      </c>
      <c r="D121" s="17">
        <v>760000</v>
      </c>
      <c r="E121" s="17">
        <v>670358</v>
      </c>
      <c r="F121" s="18">
        <f t="shared" si="28"/>
        <v>88.204999999999998</v>
      </c>
      <c r="G121" s="70"/>
    </row>
    <row r="122" spans="1:7" s="11" customFormat="1" ht="28.15" customHeight="1" x14ac:dyDescent="0.2">
      <c r="A122" s="21" t="s">
        <v>167</v>
      </c>
      <c r="B122" s="15" t="s">
        <v>5</v>
      </c>
      <c r="C122" s="19" t="s">
        <v>168</v>
      </c>
      <c r="D122" s="17">
        <f>+D123+D126</f>
        <v>18032032</v>
      </c>
      <c r="E122" s="17">
        <f>+E123+E126</f>
        <v>10249488.870000001</v>
      </c>
      <c r="F122" s="18">
        <f t="shared" si="28"/>
        <v>56.84045408748166</v>
      </c>
      <c r="G122" s="70"/>
    </row>
    <row r="123" spans="1:7" s="11" customFormat="1" ht="70.900000000000006" customHeight="1" x14ac:dyDescent="0.2">
      <c r="A123" s="21" t="s">
        <v>169</v>
      </c>
      <c r="B123" s="34" t="s">
        <v>5</v>
      </c>
      <c r="C123" s="34" t="s">
        <v>170</v>
      </c>
      <c r="D123" s="17">
        <f t="shared" ref="D123:E124" si="37">+D124</f>
        <v>13480000</v>
      </c>
      <c r="E123" s="17">
        <f t="shared" si="37"/>
        <v>5880864.5800000001</v>
      </c>
      <c r="F123" s="18">
        <f t="shared" si="28"/>
        <v>43.626591839762611</v>
      </c>
      <c r="G123" s="70"/>
    </row>
    <row r="124" spans="1:7" s="11" customFormat="1" ht="76.5" x14ac:dyDescent="0.2">
      <c r="A124" s="21" t="s">
        <v>171</v>
      </c>
      <c r="B124" s="34" t="s">
        <v>5</v>
      </c>
      <c r="C124" s="34" t="s">
        <v>172</v>
      </c>
      <c r="D124" s="17">
        <f t="shared" si="37"/>
        <v>13480000</v>
      </c>
      <c r="E124" s="17">
        <f t="shared" si="37"/>
        <v>5880864.5800000001</v>
      </c>
      <c r="F124" s="18">
        <f t="shared" si="28"/>
        <v>43.626591839762611</v>
      </c>
      <c r="G124" s="70"/>
    </row>
    <row r="125" spans="1:7" s="11" customFormat="1" ht="76.5" x14ac:dyDescent="0.2">
      <c r="A125" s="21" t="s">
        <v>173</v>
      </c>
      <c r="B125" s="34" t="s">
        <v>85</v>
      </c>
      <c r="C125" s="34" t="s">
        <v>174</v>
      </c>
      <c r="D125" s="17">
        <v>13480000</v>
      </c>
      <c r="E125" s="17">
        <v>5880864.5800000001</v>
      </c>
      <c r="F125" s="18">
        <f t="shared" si="28"/>
        <v>43.626591839762611</v>
      </c>
      <c r="G125" s="70"/>
    </row>
    <row r="126" spans="1:7" s="11" customFormat="1" ht="25.5" x14ac:dyDescent="0.2">
      <c r="A126" s="21" t="s">
        <v>175</v>
      </c>
      <c r="B126" s="34" t="s">
        <v>5</v>
      </c>
      <c r="C126" s="35" t="s">
        <v>176</v>
      </c>
      <c r="D126" s="17">
        <f t="shared" ref="D126:E126" si="38">+D127+D129</f>
        <v>4552032</v>
      </c>
      <c r="E126" s="17">
        <f t="shared" si="38"/>
        <v>4368624.29</v>
      </c>
      <c r="F126" s="18">
        <f t="shared" si="28"/>
        <v>95.970860705724391</v>
      </c>
      <c r="G126" s="70"/>
    </row>
    <row r="127" spans="1:7" s="11" customFormat="1" ht="25.5" x14ac:dyDescent="0.2">
      <c r="A127" s="21" t="s">
        <v>177</v>
      </c>
      <c r="B127" s="34" t="s">
        <v>5</v>
      </c>
      <c r="C127" s="35" t="s">
        <v>178</v>
      </c>
      <c r="D127" s="17">
        <f t="shared" ref="D127:E127" si="39">+D128</f>
        <v>3124052</v>
      </c>
      <c r="E127" s="17">
        <f t="shared" si="39"/>
        <v>3875866.19</v>
      </c>
      <c r="F127" s="18">
        <f t="shared" si="28"/>
        <v>124.06535454595506</v>
      </c>
      <c r="G127" s="70"/>
    </row>
    <row r="128" spans="1:7" s="11" customFormat="1" ht="45" customHeight="1" x14ac:dyDescent="0.2">
      <c r="A128" s="21" t="s">
        <v>179</v>
      </c>
      <c r="B128" s="34" t="s">
        <v>85</v>
      </c>
      <c r="C128" s="35" t="s">
        <v>180</v>
      </c>
      <c r="D128" s="17">
        <v>3124052</v>
      </c>
      <c r="E128" s="17">
        <v>3875866.19</v>
      </c>
      <c r="F128" s="18">
        <f t="shared" si="28"/>
        <v>124.06535454595506</v>
      </c>
      <c r="G128" s="70"/>
    </row>
    <row r="129" spans="1:7" s="11" customFormat="1" ht="42" customHeight="1" x14ac:dyDescent="0.2">
      <c r="A129" s="21" t="s">
        <v>181</v>
      </c>
      <c r="B129" s="34" t="s">
        <v>5</v>
      </c>
      <c r="C129" s="35" t="s">
        <v>182</v>
      </c>
      <c r="D129" s="17">
        <f t="shared" ref="D129:E129" si="40">+D130</f>
        <v>1427980</v>
      </c>
      <c r="E129" s="17">
        <f t="shared" si="40"/>
        <v>492758.1</v>
      </c>
      <c r="F129" s="18">
        <f t="shared" si="28"/>
        <v>34.507353044160283</v>
      </c>
      <c r="G129" s="70"/>
    </row>
    <row r="130" spans="1:7" s="11" customFormat="1" ht="42" customHeight="1" x14ac:dyDescent="0.2">
      <c r="A130" s="21" t="s">
        <v>183</v>
      </c>
      <c r="B130" s="34" t="s">
        <v>85</v>
      </c>
      <c r="C130" s="35" t="s">
        <v>184</v>
      </c>
      <c r="D130" s="17">
        <v>1427980</v>
      </c>
      <c r="E130" s="17">
        <v>492758.1</v>
      </c>
      <c r="F130" s="18">
        <f t="shared" si="28"/>
        <v>34.507353044160283</v>
      </c>
      <c r="G130" s="70"/>
    </row>
    <row r="131" spans="1:7" s="11" customFormat="1" ht="12.75" x14ac:dyDescent="0.2">
      <c r="A131" s="21" t="s">
        <v>185</v>
      </c>
      <c r="B131" s="15" t="s">
        <v>5</v>
      </c>
      <c r="C131" s="19" t="s">
        <v>186</v>
      </c>
      <c r="D131" s="17">
        <f>D132+D162+D164+D176+D189</f>
        <v>10835102</v>
      </c>
      <c r="E131" s="17">
        <f>E132+E162+E164+E176+E189</f>
        <v>5741512.4200000009</v>
      </c>
      <c r="F131" s="18">
        <f t="shared" si="28"/>
        <v>52.989924967942173</v>
      </c>
      <c r="G131" s="70"/>
    </row>
    <row r="132" spans="1:7" s="11" customFormat="1" ht="25.5" x14ac:dyDescent="0.2">
      <c r="A132" s="21" t="s">
        <v>187</v>
      </c>
      <c r="B132" s="15" t="s">
        <v>5</v>
      </c>
      <c r="C132" s="19" t="s">
        <v>188</v>
      </c>
      <c r="D132" s="17">
        <f>+D133+D136+D139+D150+D156+D159+D142+D148+D154+D146+D144+D152</f>
        <v>4373120</v>
      </c>
      <c r="E132" s="17">
        <f>+E133+E136+E139+E150+E156+E159+E142+E148+E154+E146+E144+E152</f>
        <v>1945341.3699999999</v>
      </c>
      <c r="F132" s="18">
        <f t="shared" si="28"/>
        <v>44.484061036513971</v>
      </c>
      <c r="G132" s="70"/>
    </row>
    <row r="133" spans="1:7" s="11" customFormat="1" ht="51" x14ac:dyDescent="0.2">
      <c r="A133" s="21" t="s">
        <v>189</v>
      </c>
      <c r="B133" s="15" t="s">
        <v>5</v>
      </c>
      <c r="C133" s="27" t="s">
        <v>190</v>
      </c>
      <c r="D133" s="17">
        <f>+D134+D135</f>
        <v>24230</v>
      </c>
      <c r="E133" s="17">
        <f t="shared" ref="E133" si="41">+E134+E135</f>
        <v>17248.59</v>
      </c>
      <c r="F133" s="18">
        <f t="shared" si="28"/>
        <v>71.186917044985549</v>
      </c>
      <c r="G133" s="70"/>
    </row>
    <row r="134" spans="1:7" s="11" customFormat="1" ht="63.75" x14ac:dyDescent="0.2">
      <c r="A134" s="21" t="s">
        <v>191</v>
      </c>
      <c r="B134" s="15" t="s">
        <v>192</v>
      </c>
      <c r="C134" s="27" t="s">
        <v>193</v>
      </c>
      <c r="D134" s="17">
        <v>13300</v>
      </c>
      <c r="E134" s="17">
        <v>10902.52</v>
      </c>
      <c r="F134" s="18">
        <f t="shared" si="28"/>
        <v>81.973834586466168</v>
      </c>
      <c r="G134" s="70"/>
    </row>
    <row r="135" spans="1:7" s="11" customFormat="1" ht="63.75" x14ac:dyDescent="0.2">
      <c r="A135" s="21" t="s">
        <v>191</v>
      </c>
      <c r="B135" s="15" t="s">
        <v>194</v>
      </c>
      <c r="C135" s="27" t="s">
        <v>193</v>
      </c>
      <c r="D135" s="17">
        <v>10930</v>
      </c>
      <c r="E135" s="17">
        <v>6346.07</v>
      </c>
      <c r="F135" s="18">
        <f t="shared" si="28"/>
        <v>58.061024702653242</v>
      </c>
      <c r="G135" s="70"/>
    </row>
    <row r="136" spans="1:7" s="11" customFormat="1" ht="63.75" x14ac:dyDescent="0.2">
      <c r="A136" s="21" t="s">
        <v>195</v>
      </c>
      <c r="B136" s="15" t="s">
        <v>5</v>
      </c>
      <c r="C136" s="27" t="s">
        <v>196</v>
      </c>
      <c r="D136" s="17">
        <f t="shared" ref="D136:E136" si="42">+D137+D138</f>
        <v>334670</v>
      </c>
      <c r="E136" s="17">
        <f t="shared" si="42"/>
        <v>220326.37</v>
      </c>
      <c r="F136" s="18">
        <f t="shared" si="28"/>
        <v>65.833916992858633</v>
      </c>
      <c r="G136" s="70"/>
    </row>
    <row r="137" spans="1:7" s="11" customFormat="1" ht="76.5" x14ac:dyDescent="0.2">
      <c r="A137" s="21" t="s">
        <v>197</v>
      </c>
      <c r="B137" s="15" t="s">
        <v>192</v>
      </c>
      <c r="C137" s="27" t="s">
        <v>198</v>
      </c>
      <c r="D137" s="17">
        <v>15800</v>
      </c>
      <c r="E137" s="17">
        <v>9354.99</v>
      </c>
      <c r="F137" s="18">
        <f t="shared" si="28"/>
        <v>59.208797468354426</v>
      </c>
      <c r="G137" s="70"/>
    </row>
    <row r="138" spans="1:7" s="11" customFormat="1" ht="76.5" x14ac:dyDescent="0.2">
      <c r="A138" s="21" t="s">
        <v>197</v>
      </c>
      <c r="B138" s="15" t="s">
        <v>194</v>
      </c>
      <c r="C138" s="27" t="s">
        <v>198</v>
      </c>
      <c r="D138" s="17">
        <v>318870</v>
      </c>
      <c r="E138" s="17">
        <v>210971.38</v>
      </c>
      <c r="F138" s="18">
        <f t="shared" si="28"/>
        <v>66.162191488694461</v>
      </c>
      <c r="G138" s="70"/>
    </row>
    <row r="139" spans="1:7" s="11" customFormat="1" ht="40.9" customHeight="1" x14ac:dyDescent="0.2">
      <c r="A139" s="21" t="s">
        <v>199</v>
      </c>
      <c r="B139" s="15" t="s">
        <v>5</v>
      </c>
      <c r="C139" s="27" t="s">
        <v>200</v>
      </c>
      <c r="D139" s="17">
        <f t="shared" ref="D139" si="43">+D141+D140</f>
        <v>19140</v>
      </c>
      <c r="E139" s="17">
        <f t="shared" ref="E139" si="44">+E141+E140</f>
        <v>7509.9</v>
      </c>
      <c r="F139" s="18">
        <f t="shared" si="28"/>
        <v>39.236677115987462</v>
      </c>
      <c r="G139" s="70"/>
    </row>
    <row r="140" spans="1:7" s="11" customFormat="1" ht="63.75" x14ac:dyDescent="0.2">
      <c r="A140" s="21" t="s">
        <v>201</v>
      </c>
      <c r="B140" s="15" t="s">
        <v>192</v>
      </c>
      <c r="C140" s="27" t="s">
        <v>202</v>
      </c>
      <c r="D140" s="17">
        <v>3100</v>
      </c>
      <c r="E140" s="17">
        <v>150</v>
      </c>
      <c r="F140" s="18">
        <f t="shared" ref="F140:F203" si="45">E140/D140*100</f>
        <v>4.838709677419355</v>
      </c>
      <c r="G140" s="70"/>
    </row>
    <row r="141" spans="1:7" s="11" customFormat="1" ht="63.75" x14ac:dyDescent="0.2">
      <c r="A141" s="21" t="s">
        <v>201</v>
      </c>
      <c r="B141" s="15" t="s">
        <v>194</v>
      </c>
      <c r="C141" s="27" t="s">
        <v>202</v>
      </c>
      <c r="D141" s="17">
        <v>16040</v>
      </c>
      <c r="E141" s="17">
        <v>7359.9</v>
      </c>
      <c r="F141" s="18">
        <f t="shared" si="45"/>
        <v>45.884663341645883</v>
      </c>
      <c r="G141" s="70"/>
    </row>
    <row r="142" spans="1:7" s="11" customFormat="1" ht="51" x14ac:dyDescent="0.2">
      <c r="A142" s="21" t="s">
        <v>203</v>
      </c>
      <c r="B142" s="15" t="s">
        <v>5</v>
      </c>
      <c r="C142" s="27" t="s">
        <v>204</v>
      </c>
      <c r="D142" s="17">
        <f t="shared" ref="D142:E142" si="46">+D143</f>
        <v>1988040</v>
      </c>
      <c r="E142" s="17">
        <f t="shared" si="46"/>
        <v>121393.38</v>
      </c>
      <c r="F142" s="18">
        <f t="shared" si="45"/>
        <v>6.1061839802016058</v>
      </c>
      <c r="G142" s="70"/>
    </row>
    <row r="143" spans="1:7" s="11" customFormat="1" ht="76.5" x14ac:dyDescent="0.2">
      <c r="A143" s="21" t="s">
        <v>205</v>
      </c>
      <c r="B143" s="15" t="s">
        <v>194</v>
      </c>
      <c r="C143" s="27" t="s">
        <v>206</v>
      </c>
      <c r="D143" s="17">
        <v>1988040</v>
      </c>
      <c r="E143" s="17">
        <v>121393.38</v>
      </c>
      <c r="F143" s="18">
        <f t="shared" si="45"/>
        <v>6.1061839802016058</v>
      </c>
      <c r="G143" s="70"/>
    </row>
    <row r="144" spans="1:7" s="11" customFormat="1" ht="51" x14ac:dyDescent="0.2">
      <c r="A144" s="36" t="s">
        <v>407</v>
      </c>
      <c r="B144" s="15" t="s">
        <v>5</v>
      </c>
      <c r="C144" s="27" t="s">
        <v>408</v>
      </c>
      <c r="D144" s="17">
        <f>D145</f>
        <v>9000</v>
      </c>
      <c r="E144" s="17">
        <f t="shared" ref="E144" si="47">E145</f>
        <v>0</v>
      </c>
      <c r="F144" s="18">
        <v>0</v>
      </c>
      <c r="G144" s="70"/>
    </row>
    <row r="145" spans="1:7" s="11" customFormat="1" ht="63.75" x14ac:dyDescent="0.2">
      <c r="A145" s="36" t="s">
        <v>406</v>
      </c>
      <c r="B145" s="15" t="s">
        <v>194</v>
      </c>
      <c r="C145" s="27" t="s">
        <v>404</v>
      </c>
      <c r="D145" s="17">
        <v>9000</v>
      </c>
      <c r="E145" s="17">
        <v>0</v>
      </c>
      <c r="F145" s="18">
        <f t="shared" si="45"/>
        <v>0</v>
      </c>
      <c r="G145" s="70"/>
    </row>
    <row r="146" spans="1:7" s="11" customFormat="1" ht="50.45" customHeight="1" x14ac:dyDescent="0.2">
      <c r="A146" s="36" t="s">
        <v>388</v>
      </c>
      <c r="B146" s="15" t="s">
        <v>5</v>
      </c>
      <c r="C146" s="27" t="s">
        <v>343</v>
      </c>
      <c r="D146" s="17">
        <f t="shared" ref="D146:E146" si="48">+D147</f>
        <v>45000</v>
      </c>
      <c r="E146" s="17">
        <f t="shared" si="48"/>
        <v>0</v>
      </c>
      <c r="F146" s="18">
        <f t="shared" si="45"/>
        <v>0</v>
      </c>
      <c r="G146" s="70"/>
    </row>
    <row r="147" spans="1:7" s="11" customFormat="1" ht="66" customHeight="1" x14ac:dyDescent="0.2">
      <c r="A147" s="36" t="s">
        <v>482</v>
      </c>
      <c r="B147" s="15" t="s">
        <v>194</v>
      </c>
      <c r="C147" s="27" t="s">
        <v>343</v>
      </c>
      <c r="D147" s="17">
        <v>45000</v>
      </c>
      <c r="E147" s="17">
        <v>0</v>
      </c>
      <c r="F147" s="18">
        <f>E147/D147*100</f>
        <v>0</v>
      </c>
      <c r="G147" s="70"/>
    </row>
    <row r="148" spans="1:7" s="11" customFormat="1" ht="56.45" customHeight="1" x14ac:dyDescent="0.2">
      <c r="A148" s="21" t="s">
        <v>207</v>
      </c>
      <c r="B148" s="15" t="s">
        <v>5</v>
      </c>
      <c r="C148" s="27" t="s">
        <v>208</v>
      </c>
      <c r="D148" s="17">
        <f t="shared" ref="D148:E148" si="49">+D149</f>
        <v>502420</v>
      </c>
      <c r="E148" s="17">
        <f t="shared" si="49"/>
        <v>257243.25</v>
      </c>
      <c r="F148" s="18">
        <f t="shared" si="45"/>
        <v>51.200837944349352</v>
      </c>
      <c r="G148" s="70"/>
    </row>
    <row r="149" spans="1:7" s="11" customFormat="1" ht="86.45" customHeight="1" x14ac:dyDescent="0.2">
      <c r="A149" s="21" t="s">
        <v>209</v>
      </c>
      <c r="B149" s="15" t="s">
        <v>194</v>
      </c>
      <c r="C149" s="27" t="s">
        <v>210</v>
      </c>
      <c r="D149" s="17">
        <v>502420</v>
      </c>
      <c r="E149" s="17">
        <v>257243.25</v>
      </c>
      <c r="F149" s="18">
        <f t="shared" si="45"/>
        <v>51.200837944349352</v>
      </c>
      <c r="G149" s="70"/>
    </row>
    <row r="150" spans="1:7" s="11" customFormat="1" ht="51" x14ac:dyDescent="0.2">
      <c r="A150" s="21" t="s">
        <v>211</v>
      </c>
      <c r="B150" s="15" t="s">
        <v>5</v>
      </c>
      <c r="C150" s="27" t="s">
        <v>212</v>
      </c>
      <c r="D150" s="17">
        <f>+D151</f>
        <v>109360</v>
      </c>
      <c r="E150" s="17">
        <f>+E151</f>
        <v>14073.28</v>
      </c>
      <c r="F150" s="18">
        <f t="shared" si="45"/>
        <v>12.868763716166789</v>
      </c>
      <c r="G150" s="70"/>
    </row>
    <row r="151" spans="1:7" s="11" customFormat="1" ht="91.5" customHeight="1" x14ac:dyDescent="0.2">
      <c r="A151" s="21" t="s">
        <v>213</v>
      </c>
      <c r="B151" s="15" t="s">
        <v>194</v>
      </c>
      <c r="C151" s="27" t="s">
        <v>214</v>
      </c>
      <c r="D151" s="17">
        <v>109360</v>
      </c>
      <c r="E151" s="17">
        <v>14073.28</v>
      </c>
      <c r="F151" s="18">
        <f t="shared" si="45"/>
        <v>12.868763716166789</v>
      </c>
      <c r="G151" s="70"/>
    </row>
    <row r="152" spans="1:7" s="11" customFormat="1" ht="51" x14ac:dyDescent="0.2">
      <c r="A152" s="21" t="s">
        <v>409</v>
      </c>
      <c r="B152" s="15" t="s">
        <v>5</v>
      </c>
      <c r="C152" s="27" t="s">
        <v>412</v>
      </c>
      <c r="D152" s="17">
        <f>D153</f>
        <v>0</v>
      </c>
      <c r="E152" s="17">
        <f t="shared" ref="E152" si="50">E153</f>
        <v>0.5</v>
      </c>
      <c r="F152" s="18"/>
      <c r="G152" s="70"/>
    </row>
    <row r="153" spans="1:7" s="11" customFormat="1" ht="66" customHeight="1" x14ac:dyDescent="0.2">
      <c r="A153" s="21" t="s">
        <v>410</v>
      </c>
      <c r="B153" s="15" t="s">
        <v>194</v>
      </c>
      <c r="C153" s="27" t="s">
        <v>411</v>
      </c>
      <c r="D153" s="17">
        <v>0</v>
      </c>
      <c r="E153" s="17">
        <v>0.5</v>
      </c>
      <c r="F153" s="18"/>
      <c r="G153" s="70"/>
    </row>
    <row r="154" spans="1:7" s="11" customFormat="1" ht="51" x14ac:dyDescent="0.2">
      <c r="A154" s="21" t="s">
        <v>215</v>
      </c>
      <c r="B154" s="15" t="s">
        <v>5</v>
      </c>
      <c r="C154" s="27" t="s">
        <v>216</v>
      </c>
      <c r="D154" s="17">
        <f t="shared" ref="D154:E154" si="51">+D155</f>
        <v>9340</v>
      </c>
      <c r="E154" s="17">
        <f t="shared" si="51"/>
        <v>5330.8</v>
      </c>
      <c r="F154" s="18">
        <f t="shared" si="45"/>
        <v>57.074946466809429</v>
      </c>
      <c r="G154" s="70"/>
    </row>
    <row r="155" spans="1:7" s="11" customFormat="1" ht="63.75" x14ac:dyDescent="0.2">
      <c r="A155" s="21" t="s">
        <v>217</v>
      </c>
      <c r="B155" s="15" t="s">
        <v>194</v>
      </c>
      <c r="C155" s="27" t="s">
        <v>218</v>
      </c>
      <c r="D155" s="17">
        <v>9340</v>
      </c>
      <c r="E155" s="17">
        <v>5330.8</v>
      </c>
      <c r="F155" s="18">
        <f t="shared" si="45"/>
        <v>57.074946466809429</v>
      </c>
      <c r="G155" s="70"/>
    </row>
    <row r="156" spans="1:7" s="11" customFormat="1" ht="42" customHeight="1" x14ac:dyDescent="0.2">
      <c r="A156" s="21" t="s">
        <v>219</v>
      </c>
      <c r="B156" s="15" t="s">
        <v>5</v>
      </c>
      <c r="C156" s="27" t="s">
        <v>220</v>
      </c>
      <c r="D156" s="17">
        <f t="shared" ref="D156:E156" si="52">+D157+D158</f>
        <v>326480</v>
      </c>
      <c r="E156" s="17">
        <f t="shared" si="52"/>
        <v>459868.60000000003</v>
      </c>
      <c r="F156" s="18">
        <f t="shared" si="45"/>
        <v>140.85659152168589</v>
      </c>
      <c r="G156" s="70"/>
    </row>
    <row r="157" spans="1:7" s="11" customFormat="1" ht="63.75" x14ac:dyDescent="0.2">
      <c r="A157" s="21" t="s">
        <v>221</v>
      </c>
      <c r="B157" s="15" t="s">
        <v>192</v>
      </c>
      <c r="C157" s="27" t="s">
        <v>222</v>
      </c>
      <c r="D157" s="17">
        <v>4200</v>
      </c>
      <c r="E157" s="17">
        <v>1257.6400000000001</v>
      </c>
      <c r="F157" s="18">
        <f t="shared" si="45"/>
        <v>29.943809523809527</v>
      </c>
      <c r="G157" s="70"/>
    </row>
    <row r="158" spans="1:7" s="11" customFormat="1" ht="63.75" x14ac:dyDescent="0.2">
      <c r="A158" s="21" t="s">
        <v>221</v>
      </c>
      <c r="B158" s="15" t="s">
        <v>194</v>
      </c>
      <c r="C158" s="27" t="s">
        <v>222</v>
      </c>
      <c r="D158" s="17">
        <v>322280</v>
      </c>
      <c r="E158" s="17">
        <v>458610.96</v>
      </c>
      <c r="F158" s="18">
        <f t="shared" si="45"/>
        <v>142.30202308551571</v>
      </c>
      <c r="G158" s="70"/>
    </row>
    <row r="159" spans="1:7" s="11" customFormat="1" ht="51" x14ac:dyDescent="0.2">
      <c r="A159" s="21" t="s">
        <v>223</v>
      </c>
      <c r="B159" s="15" t="s">
        <v>5</v>
      </c>
      <c r="C159" s="27" t="s">
        <v>224</v>
      </c>
      <c r="D159" s="17">
        <f t="shared" ref="D159:E159" si="53">+D160+D161</f>
        <v>1005440</v>
      </c>
      <c r="E159" s="17">
        <f t="shared" si="53"/>
        <v>842346.70000000007</v>
      </c>
      <c r="F159" s="18">
        <f t="shared" si="45"/>
        <v>83.778912714831321</v>
      </c>
      <c r="G159" s="70"/>
    </row>
    <row r="160" spans="1:7" s="11" customFormat="1" ht="76.5" x14ac:dyDescent="0.2">
      <c r="A160" s="21" t="s">
        <v>225</v>
      </c>
      <c r="B160" s="15" t="s">
        <v>192</v>
      </c>
      <c r="C160" s="27" t="s">
        <v>226</v>
      </c>
      <c r="D160" s="17">
        <v>67200</v>
      </c>
      <c r="E160" s="17">
        <v>17701.68</v>
      </c>
      <c r="F160" s="18">
        <f t="shared" si="45"/>
        <v>26.341785714285713</v>
      </c>
      <c r="G160" s="70"/>
    </row>
    <row r="161" spans="1:7" s="11" customFormat="1" ht="76.5" x14ac:dyDescent="0.2">
      <c r="A161" s="21" t="s">
        <v>225</v>
      </c>
      <c r="B161" s="15" t="s">
        <v>194</v>
      </c>
      <c r="C161" s="27" t="s">
        <v>226</v>
      </c>
      <c r="D161" s="17">
        <v>938240</v>
      </c>
      <c r="E161" s="17">
        <v>824645.02</v>
      </c>
      <c r="F161" s="18">
        <f t="shared" si="45"/>
        <v>87.892758782401089</v>
      </c>
      <c r="G161" s="70"/>
    </row>
    <row r="162" spans="1:7" s="11" customFormat="1" ht="25.5" x14ac:dyDescent="0.2">
      <c r="A162" s="21" t="s">
        <v>227</v>
      </c>
      <c r="B162" s="37" t="s">
        <v>5</v>
      </c>
      <c r="C162" s="14" t="s">
        <v>228</v>
      </c>
      <c r="D162" s="17">
        <f t="shared" ref="D162:E162" si="54">+D163</f>
        <v>105000</v>
      </c>
      <c r="E162" s="17">
        <f t="shared" si="54"/>
        <v>123418.04</v>
      </c>
      <c r="F162" s="18">
        <f t="shared" si="45"/>
        <v>117.54099047619047</v>
      </c>
      <c r="G162" s="70"/>
    </row>
    <row r="163" spans="1:7" s="11" customFormat="1" ht="38.25" x14ac:dyDescent="0.2">
      <c r="A163" s="21" t="s">
        <v>229</v>
      </c>
      <c r="B163" s="37" t="s">
        <v>230</v>
      </c>
      <c r="C163" s="14" t="s">
        <v>231</v>
      </c>
      <c r="D163" s="17">
        <v>105000</v>
      </c>
      <c r="E163" s="17">
        <v>123418.04</v>
      </c>
      <c r="F163" s="18">
        <f t="shared" si="45"/>
        <v>117.54099047619047</v>
      </c>
      <c r="G163" s="70"/>
    </row>
    <row r="164" spans="1:7" s="11" customFormat="1" ht="93" customHeight="1" x14ac:dyDescent="0.2">
      <c r="A164" s="21" t="s">
        <v>232</v>
      </c>
      <c r="B164" s="15" t="s">
        <v>5</v>
      </c>
      <c r="C164" s="26" t="s">
        <v>233</v>
      </c>
      <c r="D164" s="17">
        <f>+D170+D165</f>
        <v>5250982</v>
      </c>
      <c r="E164" s="17">
        <f>+E170+E165</f>
        <v>3288726.37</v>
      </c>
      <c r="F164" s="18">
        <f t="shared" si="45"/>
        <v>62.630692125777621</v>
      </c>
      <c r="G164" s="70"/>
    </row>
    <row r="165" spans="1:7" s="11" customFormat="1" ht="51" x14ac:dyDescent="0.2">
      <c r="A165" s="21" t="s">
        <v>234</v>
      </c>
      <c r="B165" s="15" t="s">
        <v>5</v>
      </c>
      <c r="C165" s="26" t="s">
        <v>235</v>
      </c>
      <c r="D165" s="17">
        <f>+D166</f>
        <v>3500</v>
      </c>
      <c r="E165" s="17">
        <f>+E166</f>
        <v>8959.24</v>
      </c>
      <c r="F165" s="18">
        <f t="shared" si="45"/>
        <v>255.9782857142857</v>
      </c>
      <c r="G165" s="70"/>
    </row>
    <row r="166" spans="1:7" s="11" customFormat="1" ht="63.75" x14ac:dyDescent="0.2">
      <c r="A166" s="21" t="s">
        <v>236</v>
      </c>
      <c r="B166" s="15" t="s">
        <v>5</v>
      </c>
      <c r="C166" s="26" t="s">
        <v>342</v>
      </c>
      <c r="D166" s="17">
        <f>+D167+D168+D169</f>
        <v>3500</v>
      </c>
      <c r="E166" s="17">
        <f>+E167+E168+E169</f>
        <v>8959.24</v>
      </c>
      <c r="F166" s="18">
        <f t="shared" si="45"/>
        <v>255.9782857142857</v>
      </c>
      <c r="G166" s="70"/>
    </row>
    <row r="167" spans="1:7" s="11" customFormat="1" ht="63.75" x14ac:dyDescent="0.2">
      <c r="A167" s="21" t="s">
        <v>236</v>
      </c>
      <c r="B167" s="15" t="s">
        <v>288</v>
      </c>
      <c r="C167" s="26" t="s">
        <v>342</v>
      </c>
      <c r="D167" s="17">
        <v>0</v>
      </c>
      <c r="E167" s="17">
        <v>3726.81</v>
      </c>
      <c r="F167" s="18"/>
      <c r="G167" s="70"/>
    </row>
    <row r="168" spans="1:7" s="11" customFormat="1" ht="63.75" x14ac:dyDescent="0.2">
      <c r="A168" s="21" t="s">
        <v>236</v>
      </c>
      <c r="B168" s="15" t="s">
        <v>230</v>
      </c>
      <c r="C168" s="26" t="s">
        <v>342</v>
      </c>
      <c r="D168" s="17">
        <v>0</v>
      </c>
      <c r="E168" s="17">
        <v>766.48</v>
      </c>
      <c r="F168" s="18"/>
      <c r="G168" s="70"/>
    </row>
    <row r="169" spans="1:7" s="11" customFormat="1" ht="63.75" x14ac:dyDescent="0.2">
      <c r="A169" s="21" t="s">
        <v>236</v>
      </c>
      <c r="B169" s="15" t="s">
        <v>90</v>
      </c>
      <c r="C169" s="27" t="s">
        <v>237</v>
      </c>
      <c r="D169" s="17">
        <v>3500</v>
      </c>
      <c r="E169" s="17">
        <v>4465.95</v>
      </c>
      <c r="F169" s="18">
        <f t="shared" si="45"/>
        <v>127.59857142857143</v>
      </c>
      <c r="G169" s="70"/>
    </row>
    <row r="170" spans="1:7" s="11" customFormat="1" ht="67.5" customHeight="1" x14ac:dyDescent="0.2">
      <c r="A170" s="21" t="s">
        <v>238</v>
      </c>
      <c r="B170" s="15" t="s">
        <v>5</v>
      </c>
      <c r="C170" s="19" t="s">
        <v>239</v>
      </c>
      <c r="D170" s="17">
        <f>+D171</f>
        <v>5247482</v>
      </c>
      <c r="E170" s="17">
        <f>+E171</f>
        <v>3279767.13</v>
      </c>
      <c r="F170" s="18">
        <f t="shared" si="45"/>
        <v>62.501731878260848</v>
      </c>
      <c r="G170" s="70"/>
    </row>
    <row r="171" spans="1:7" s="11" customFormat="1" ht="56.45" customHeight="1" x14ac:dyDescent="0.2">
      <c r="A171" s="21" t="s">
        <v>244</v>
      </c>
      <c r="B171" s="15" t="s">
        <v>5</v>
      </c>
      <c r="C171" s="19" t="s">
        <v>245</v>
      </c>
      <c r="D171" s="17">
        <f>+D172+D173+D174+D175</f>
        <v>5247482</v>
      </c>
      <c r="E171" s="17">
        <f>+E172+E173+E174+E175</f>
        <v>3279767.13</v>
      </c>
      <c r="F171" s="18">
        <f t="shared" si="45"/>
        <v>62.501731878260848</v>
      </c>
      <c r="G171" s="70"/>
    </row>
    <row r="172" spans="1:7" s="11" customFormat="1" ht="53.25" customHeight="1" x14ac:dyDescent="0.2">
      <c r="A172" s="21" t="s">
        <v>244</v>
      </c>
      <c r="B172" s="15" t="s">
        <v>85</v>
      </c>
      <c r="C172" s="19" t="s">
        <v>245</v>
      </c>
      <c r="D172" s="17">
        <v>0</v>
      </c>
      <c r="E172" s="17">
        <v>22750</v>
      </c>
      <c r="F172" s="18"/>
      <c r="G172" s="70"/>
    </row>
    <row r="173" spans="1:7" s="11" customFormat="1" ht="63.75" x14ac:dyDescent="0.2">
      <c r="A173" s="21" t="s">
        <v>240</v>
      </c>
      <c r="B173" s="15" t="s">
        <v>85</v>
      </c>
      <c r="C173" s="19" t="s">
        <v>241</v>
      </c>
      <c r="D173" s="17">
        <v>369668</v>
      </c>
      <c r="E173" s="17">
        <v>155624.57</v>
      </c>
      <c r="F173" s="18">
        <f t="shared" si="45"/>
        <v>42.098469437441167</v>
      </c>
      <c r="G173" s="70"/>
    </row>
    <row r="174" spans="1:7" s="11" customFormat="1" ht="63.75" x14ac:dyDescent="0.2">
      <c r="A174" s="21" t="s">
        <v>242</v>
      </c>
      <c r="B174" s="15" t="s">
        <v>85</v>
      </c>
      <c r="C174" s="19" t="s">
        <v>243</v>
      </c>
      <c r="D174" s="17">
        <v>4867814</v>
      </c>
      <c r="E174" s="17">
        <v>3097392.56</v>
      </c>
      <c r="F174" s="18">
        <f t="shared" si="45"/>
        <v>63.630051600163853</v>
      </c>
      <c r="G174" s="70"/>
    </row>
    <row r="175" spans="1:7" s="11" customFormat="1" ht="53.45" customHeight="1" x14ac:dyDescent="0.2">
      <c r="A175" s="21" t="s">
        <v>244</v>
      </c>
      <c r="B175" s="15" t="s">
        <v>90</v>
      </c>
      <c r="C175" s="19" t="s">
        <v>245</v>
      </c>
      <c r="D175" s="17">
        <v>10000</v>
      </c>
      <c r="E175" s="17">
        <v>4000</v>
      </c>
      <c r="F175" s="18">
        <f t="shared" si="45"/>
        <v>40</v>
      </c>
      <c r="G175" s="70"/>
    </row>
    <row r="176" spans="1:7" s="11" customFormat="1" ht="15.6" customHeight="1" x14ac:dyDescent="0.2">
      <c r="A176" s="36" t="s">
        <v>246</v>
      </c>
      <c r="B176" s="15" t="s">
        <v>5</v>
      </c>
      <c r="C176" s="38" t="s">
        <v>247</v>
      </c>
      <c r="D176" s="17">
        <f>D177+D183+D180</f>
        <v>605000</v>
      </c>
      <c r="E176" s="17">
        <f>E177+E183+E180</f>
        <v>16623.149999999998</v>
      </c>
      <c r="F176" s="18">
        <f t="shared" si="45"/>
        <v>2.7476280991735531</v>
      </c>
      <c r="G176" s="70"/>
    </row>
    <row r="177" spans="1:7" s="11" customFormat="1" ht="75.75" customHeight="1" x14ac:dyDescent="0.2">
      <c r="A177" s="61" t="s">
        <v>389</v>
      </c>
      <c r="B177" s="15" t="s">
        <v>5</v>
      </c>
      <c r="C177" s="38" t="s">
        <v>390</v>
      </c>
      <c r="D177" s="17">
        <f>+D178</f>
        <v>0</v>
      </c>
      <c r="E177" s="17">
        <f>+E178</f>
        <v>-0.13</v>
      </c>
      <c r="F177" s="18"/>
      <c r="G177" s="70"/>
    </row>
    <row r="178" spans="1:7" s="11" customFormat="1" ht="51" x14ac:dyDescent="0.2">
      <c r="A178" s="61" t="s">
        <v>439</v>
      </c>
      <c r="B178" s="15" t="s">
        <v>5</v>
      </c>
      <c r="C178" s="38" t="s">
        <v>481</v>
      </c>
      <c r="D178" s="17">
        <f>+D179</f>
        <v>0</v>
      </c>
      <c r="E178" s="17">
        <f>+E179</f>
        <v>-0.13</v>
      </c>
      <c r="F178" s="18"/>
      <c r="G178" s="70"/>
    </row>
    <row r="179" spans="1:7" s="11" customFormat="1" ht="56.25" customHeight="1" x14ac:dyDescent="0.2">
      <c r="A179" s="61" t="s">
        <v>439</v>
      </c>
      <c r="B179" s="15" t="s">
        <v>90</v>
      </c>
      <c r="C179" s="38" t="s">
        <v>440</v>
      </c>
      <c r="D179" s="17">
        <v>0</v>
      </c>
      <c r="E179" s="17">
        <v>-0.13</v>
      </c>
      <c r="F179" s="18"/>
      <c r="G179" s="70"/>
    </row>
    <row r="180" spans="1:7" s="11" customFormat="1" ht="25.5" x14ac:dyDescent="0.2">
      <c r="A180" s="36" t="s">
        <v>413</v>
      </c>
      <c r="B180" s="15" t="s">
        <v>5</v>
      </c>
      <c r="C180" s="38" t="s">
        <v>436</v>
      </c>
      <c r="D180" s="17">
        <f>+D181</f>
        <v>0</v>
      </c>
      <c r="E180" s="17">
        <f>+E181</f>
        <v>19000</v>
      </c>
      <c r="F180" s="18"/>
      <c r="G180" s="70"/>
    </row>
    <row r="181" spans="1:7" s="11" customFormat="1" ht="127.5" x14ac:dyDescent="0.2">
      <c r="A181" s="36" t="s">
        <v>414</v>
      </c>
      <c r="B181" s="15" t="s">
        <v>5</v>
      </c>
      <c r="C181" s="38" t="s">
        <v>415</v>
      </c>
      <c r="D181" s="17">
        <f>+D182</f>
        <v>0</v>
      </c>
      <c r="E181" s="17">
        <f>+E182</f>
        <v>19000</v>
      </c>
      <c r="F181" s="18"/>
      <c r="G181" s="70"/>
    </row>
    <row r="182" spans="1:7" s="11" customFormat="1" ht="118.15" customHeight="1" x14ac:dyDescent="0.2">
      <c r="A182" s="36" t="s">
        <v>414</v>
      </c>
      <c r="B182" s="15" t="s">
        <v>85</v>
      </c>
      <c r="C182" s="38" t="s">
        <v>415</v>
      </c>
      <c r="D182" s="17">
        <v>0</v>
      </c>
      <c r="E182" s="17">
        <v>19000</v>
      </c>
      <c r="F182" s="18"/>
      <c r="G182" s="70"/>
    </row>
    <row r="183" spans="1:7" s="11" customFormat="1" ht="54.6" customHeight="1" x14ac:dyDescent="0.2">
      <c r="A183" s="61" t="s">
        <v>248</v>
      </c>
      <c r="B183" s="15" t="s">
        <v>5</v>
      </c>
      <c r="C183" s="19" t="s">
        <v>249</v>
      </c>
      <c r="D183" s="17">
        <f>+D184+D187</f>
        <v>605000</v>
      </c>
      <c r="E183" s="17">
        <f>+E184+E188</f>
        <v>-2376.7200000000012</v>
      </c>
      <c r="F183" s="18">
        <f t="shared" si="45"/>
        <v>-0.39284628099173569</v>
      </c>
      <c r="G183" s="70"/>
    </row>
    <row r="184" spans="1:7" s="11" customFormat="1" ht="52.9" customHeight="1" x14ac:dyDescent="0.2">
      <c r="A184" s="21" t="s">
        <v>327</v>
      </c>
      <c r="B184" s="15" t="s">
        <v>5</v>
      </c>
      <c r="C184" s="19" t="s">
        <v>251</v>
      </c>
      <c r="D184" s="17">
        <f>+D185+D186</f>
        <v>600000</v>
      </c>
      <c r="E184" s="17">
        <f>+E185+E186</f>
        <v>-7447.170000000001</v>
      </c>
      <c r="F184" s="18">
        <f t="shared" si="45"/>
        <v>-1.241195</v>
      </c>
      <c r="G184" s="70"/>
    </row>
    <row r="185" spans="1:7" s="11" customFormat="1" ht="108" customHeight="1" x14ac:dyDescent="0.2">
      <c r="A185" s="21" t="s">
        <v>250</v>
      </c>
      <c r="B185" s="15" t="s">
        <v>253</v>
      </c>
      <c r="C185" s="19" t="s">
        <v>252</v>
      </c>
      <c r="D185" s="17">
        <v>600000</v>
      </c>
      <c r="E185" s="17">
        <v>2173.1999999999998</v>
      </c>
      <c r="F185" s="18">
        <f t="shared" si="45"/>
        <v>0.36219999999999997</v>
      </c>
      <c r="G185" s="70"/>
    </row>
    <row r="186" spans="1:7" s="11" customFormat="1" ht="103.15" customHeight="1" x14ac:dyDescent="0.2">
      <c r="A186" s="21" t="s">
        <v>250</v>
      </c>
      <c r="B186" s="15" t="s">
        <v>230</v>
      </c>
      <c r="C186" s="19" t="s">
        <v>252</v>
      </c>
      <c r="D186" s="17">
        <v>0</v>
      </c>
      <c r="E186" s="17">
        <v>-9620.3700000000008</v>
      </c>
      <c r="F186" s="18"/>
      <c r="G186" s="70"/>
    </row>
    <row r="187" spans="1:7" s="11" customFormat="1" ht="63.75" x14ac:dyDescent="0.2">
      <c r="A187" s="21" t="s">
        <v>455</v>
      </c>
      <c r="B187" s="15" t="s">
        <v>5</v>
      </c>
      <c r="C187" s="19" t="s">
        <v>254</v>
      </c>
      <c r="D187" s="17">
        <f t="shared" ref="D187:E187" si="55">+D188</f>
        <v>5000</v>
      </c>
      <c r="E187" s="17">
        <f t="shared" si="55"/>
        <v>5070.45</v>
      </c>
      <c r="F187" s="18">
        <f t="shared" si="45"/>
        <v>101.40899999999999</v>
      </c>
      <c r="G187" s="70"/>
    </row>
    <row r="188" spans="1:7" s="11" customFormat="1" ht="66" customHeight="1" x14ac:dyDescent="0.2">
      <c r="A188" s="21" t="s">
        <v>455</v>
      </c>
      <c r="B188" s="15" t="s">
        <v>12</v>
      </c>
      <c r="C188" s="19" t="s">
        <v>254</v>
      </c>
      <c r="D188" s="17">
        <v>5000</v>
      </c>
      <c r="E188" s="17">
        <v>5070.45</v>
      </c>
      <c r="F188" s="18">
        <f t="shared" si="45"/>
        <v>101.40899999999999</v>
      </c>
      <c r="G188" s="70"/>
    </row>
    <row r="189" spans="1:7" s="11" customFormat="1" ht="12.75" x14ac:dyDescent="0.2">
      <c r="A189" s="21" t="s">
        <v>255</v>
      </c>
      <c r="B189" s="37" t="s">
        <v>5</v>
      </c>
      <c r="C189" s="14" t="s">
        <v>256</v>
      </c>
      <c r="D189" s="17">
        <f t="shared" ref="D189:E190" si="56">+D190</f>
        <v>501000</v>
      </c>
      <c r="E189" s="17">
        <f t="shared" si="56"/>
        <v>367403.49</v>
      </c>
      <c r="F189" s="18">
        <f t="shared" si="45"/>
        <v>73.334029940119763</v>
      </c>
      <c r="G189" s="70"/>
    </row>
    <row r="190" spans="1:7" s="11" customFormat="1" ht="25.5" x14ac:dyDescent="0.2">
      <c r="A190" s="21" t="s">
        <v>257</v>
      </c>
      <c r="B190" s="37" t="s">
        <v>5</v>
      </c>
      <c r="C190" s="14" t="s">
        <v>258</v>
      </c>
      <c r="D190" s="17">
        <f t="shared" si="56"/>
        <v>501000</v>
      </c>
      <c r="E190" s="17">
        <f t="shared" si="56"/>
        <v>367403.49</v>
      </c>
      <c r="F190" s="18">
        <f t="shared" si="45"/>
        <v>73.334029940119763</v>
      </c>
      <c r="G190" s="70"/>
    </row>
    <row r="191" spans="1:7" s="11" customFormat="1" ht="51" x14ac:dyDescent="0.2">
      <c r="A191" s="21" t="s">
        <v>259</v>
      </c>
      <c r="B191" s="37" t="s">
        <v>90</v>
      </c>
      <c r="C191" s="14" t="s">
        <v>260</v>
      </c>
      <c r="D191" s="17">
        <v>501000</v>
      </c>
      <c r="E191" s="17">
        <v>367403.49</v>
      </c>
      <c r="F191" s="18">
        <f t="shared" si="45"/>
        <v>73.334029940119763</v>
      </c>
      <c r="G191" s="70"/>
    </row>
    <row r="192" spans="1:7" s="11" customFormat="1" ht="15.6" customHeight="1" x14ac:dyDescent="0.2">
      <c r="A192" s="21" t="s">
        <v>261</v>
      </c>
      <c r="B192" s="15" t="s">
        <v>5</v>
      </c>
      <c r="C192" s="19" t="s">
        <v>262</v>
      </c>
      <c r="D192" s="17">
        <f>+D197+D193</f>
        <v>390537</v>
      </c>
      <c r="E192" s="17">
        <f>+E197+E193</f>
        <v>434474.78</v>
      </c>
      <c r="F192" s="18">
        <f t="shared" si="45"/>
        <v>111.25060621656849</v>
      </c>
      <c r="G192" s="70"/>
    </row>
    <row r="193" spans="1:7" s="11" customFormat="1" ht="15.6" customHeight="1" x14ac:dyDescent="0.2">
      <c r="A193" s="25" t="s">
        <v>373</v>
      </c>
      <c r="B193" s="15" t="s">
        <v>5</v>
      </c>
      <c r="C193" s="19" t="s">
        <v>375</v>
      </c>
      <c r="D193" s="17">
        <f>+D194</f>
        <v>0</v>
      </c>
      <c r="E193" s="17">
        <f>+E194</f>
        <v>160536.21</v>
      </c>
      <c r="F193" s="18"/>
      <c r="G193" s="70"/>
    </row>
    <row r="194" spans="1:7" s="11" customFormat="1" ht="27" customHeight="1" x14ac:dyDescent="0.2">
      <c r="A194" s="25" t="s">
        <v>374</v>
      </c>
      <c r="B194" s="15" t="s">
        <v>5</v>
      </c>
      <c r="C194" s="19" t="s">
        <v>344</v>
      </c>
      <c r="D194" s="17">
        <f>+D195+D196</f>
        <v>0</v>
      </c>
      <c r="E194" s="17">
        <f>+E195+E196</f>
        <v>160536.21</v>
      </c>
      <c r="F194" s="18"/>
      <c r="G194" s="70"/>
    </row>
    <row r="195" spans="1:7" s="11" customFormat="1" ht="28.9" customHeight="1" x14ac:dyDescent="0.2">
      <c r="A195" s="25" t="s">
        <v>374</v>
      </c>
      <c r="B195" s="15" t="s">
        <v>85</v>
      </c>
      <c r="C195" s="19" t="s">
        <v>344</v>
      </c>
      <c r="D195" s="17">
        <v>0</v>
      </c>
      <c r="E195" s="17">
        <v>7341.06</v>
      </c>
      <c r="F195" s="18"/>
      <c r="G195" s="70"/>
    </row>
    <row r="196" spans="1:7" s="11" customFormat="1" ht="28.9" customHeight="1" x14ac:dyDescent="0.2">
      <c r="A196" s="25" t="s">
        <v>374</v>
      </c>
      <c r="B196" s="15" t="s">
        <v>90</v>
      </c>
      <c r="C196" s="19" t="s">
        <v>344</v>
      </c>
      <c r="D196" s="17">
        <v>0</v>
      </c>
      <c r="E196" s="17">
        <v>153195.15</v>
      </c>
      <c r="F196" s="18"/>
      <c r="G196" s="70"/>
    </row>
    <row r="197" spans="1:7" s="11" customFormat="1" ht="16.899999999999999" customHeight="1" x14ac:dyDescent="0.2">
      <c r="A197" s="21" t="s">
        <v>263</v>
      </c>
      <c r="B197" s="15" t="s">
        <v>5</v>
      </c>
      <c r="C197" s="19" t="s">
        <v>264</v>
      </c>
      <c r="D197" s="17">
        <f t="shared" ref="D197:E198" si="57">+D198</f>
        <v>390537</v>
      </c>
      <c r="E197" s="17">
        <f t="shared" si="57"/>
        <v>273938.57</v>
      </c>
      <c r="F197" s="18">
        <f t="shared" si="45"/>
        <v>70.144075977436188</v>
      </c>
      <c r="G197" s="70"/>
    </row>
    <row r="198" spans="1:7" s="11" customFormat="1" ht="14.45" customHeight="1" x14ac:dyDescent="0.2">
      <c r="A198" s="21" t="s">
        <v>265</v>
      </c>
      <c r="B198" s="15" t="s">
        <v>5</v>
      </c>
      <c r="C198" s="19" t="s">
        <v>266</v>
      </c>
      <c r="D198" s="17">
        <f t="shared" si="57"/>
        <v>390537</v>
      </c>
      <c r="E198" s="17">
        <f t="shared" si="57"/>
        <v>273938.57</v>
      </c>
      <c r="F198" s="18">
        <f t="shared" si="45"/>
        <v>70.144075977436188</v>
      </c>
      <c r="G198" s="70"/>
    </row>
    <row r="199" spans="1:7" s="11" customFormat="1" ht="28.15" customHeight="1" x14ac:dyDescent="0.2">
      <c r="A199" s="25" t="s">
        <v>267</v>
      </c>
      <c r="B199" s="15" t="s">
        <v>85</v>
      </c>
      <c r="C199" s="19" t="s">
        <v>268</v>
      </c>
      <c r="D199" s="17">
        <v>390537</v>
      </c>
      <c r="E199" s="17">
        <v>273938.57</v>
      </c>
      <c r="F199" s="18">
        <f t="shared" si="45"/>
        <v>70.144075977436188</v>
      </c>
      <c r="G199" s="70"/>
    </row>
    <row r="200" spans="1:7" s="11" customFormat="1" ht="21" customHeight="1" x14ac:dyDescent="0.2">
      <c r="A200" s="25" t="s">
        <v>269</v>
      </c>
      <c r="B200" s="15" t="s">
        <v>5</v>
      </c>
      <c r="C200" s="19" t="s">
        <v>270</v>
      </c>
      <c r="D200" s="17">
        <f>+D201+D269+D276+D267</f>
        <v>2571891949.02</v>
      </c>
      <c r="E200" s="17">
        <f>+E201+E269+E276+E267</f>
        <v>1335673139.9500003</v>
      </c>
      <c r="F200" s="18">
        <f t="shared" si="45"/>
        <v>51.933485792781788</v>
      </c>
      <c r="G200" s="70"/>
    </row>
    <row r="201" spans="1:7" s="11" customFormat="1" ht="25.5" x14ac:dyDescent="0.2">
      <c r="A201" s="65" t="s">
        <v>271</v>
      </c>
      <c r="B201" s="15" t="s">
        <v>5</v>
      </c>
      <c r="C201" s="19" t="s">
        <v>272</v>
      </c>
      <c r="D201" s="17">
        <f>+D237+D202+D205+D259</f>
        <v>2572065800.9000001</v>
      </c>
      <c r="E201" s="17">
        <f>+E237+E202+E205+E259</f>
        <v>1335846992.0700002</v>
      </c>
      <c r="F201" s="18">
        <f t="shared" si="45"/>
        <v>51.936734729048126</v>
      </c>
      <c r="G201" s="70"/>
    </row>
    <row r="202" spans="1:7" s="11" customFormat="1" ht="12.75" x14ac:dyDescent="0.2">
      <c r="A202" s="65" t="s">
        <v>273</v>
      </c>
      <c r="B202" s="15" t="s">
        <v>5</v>
      </c>
      <c r="C202" s="19" t="s">
        <v>274</v>
      </c>
      <c r="D202" s="17">
        <f>+D203</f>
        <v>99630000</v>
      </c>
      <c r="E202" s="17">
        <f>+E203</f>
        <v>83459500</v>
      </c>
      <c r="F202" s="18">
        <f t="shared" si="45"/>
        <v>83.769446953728803</v>
      </c>
      <c r="G202" s="70"/>
    </row>
    <row r="203" spans="1:7" s="11" customFormat="1" ht="12.75" x14ac:dyDescent="0.2">
      <c r="A203" s="40" t="s">
        <v>275</v>
      </c>
      <c r="B203" s="15" t="s">
        <v>5</v>
      </c>
      <c r="C203" s="26" t="s">
        <v>276</v>
      </c>
      <c r="D203" s="17">
        <f>+D204</f>
        <v>99630000</v>
      </c>
      <c r="E203" s="17">
        <f t="shared" ref="E203" si="58">+E204</f>
        <v>83459500</v>
      </c>
      <c r="F203" s="18">
        <f t="shared" si="45"/>
        <v>83.769446953728803</v>
      </c>
      <c r="G203" s="70"/>
    </row>
    <row r="204" spans="1:7" s="11" customFormat="1" ht="27.6" customHeight="1" x14ac:dyDescent="0.2">
      <c r="A204" s="40" t="s">
        <v>277</v>
      </c>
      <c r="B204" s="15" t="s">
        <v>278</v>
      </c>
      <c r="C204" s="19" t="s">
        <v>279</v>
      </c>
      <c r="D204" s="17">
        <v>99630000</v>
      </c>
      <c r="E204" s="17">
        <v>83459500</v>
      </c>
      <c r="F204" s="18">
        <f t="shared" ref="F204:F263" si="59">E204/D204*100</f>
        <v>83.769446953728803</v>
      </c>
      <c r="G204" s="70"/>
    </row>
    <row r="205" spans="1:7" s="11" customFormat="1" ht="25.5" x14ac:dyDescent="0.2">
      <c r="A205" s="25" t="s">
        <v>280</v>
      </c>
      <c r="B205" s="15" t="s">
        <v>5</v>
      </c>
      <c r="C205" s="15" t="s">
        <v>281</v>
      </c>
      <c r="D205" s="17">
        <f>+D210+D218+D216+D208+D212+D206+D214</f>
        <v>712587600.89999998</v>
      </c>
      <c r="E205" s="17">
        <f>+E210+E218+E216+E208+E212+E206+E214</f>
        <v>149473366.47</v>
      </c>
      <c r="F205" s="18">
        <f t="shared" si="59"/>
        <v>20.976139113452824</v>
      </c>
      <c r="G205" s="70"/>
    </row>
    <row r="206" spans="1:7" s="11" customFormat="1" ht="89.25" x14ac:dyDescent="0.2">
      <c r="A206" s="25" t="s">
        <v>475</v>
      </c>
      <c r="B206" s="15" t="s">
        <v>5</v>
      </c>
      <c r="C206" s="15" t="s">
        <v>476</v>
      </c>
      <c r="D206" s="17">
        <f t="shared" ref="D206:E208" si="60">+D207</f>
        <v>140690500</v>
      </c>
      <c r="E206" s="17">
        <f t="shared" si="60"/>
        <v>0</v>
      </c>
      <c r="F206" s="18">
        <f t="shared" si="59"/>
        <v>0</v>
      </c>
      <c r="G206" s="70"/>
    </row>
    <row r="207" spans="1:7" s="11" customFormat="1" ht="89.25" x14ac:dyDescent="0.2">
      <c r="A207" s="25" t="s">
        <v>477</v>
      </c>
      <c r="B207" s="15" t="s">
        <v>90</v>
      </c>
      <c r="C207" s="15" t="s">
        <v>478</v>
      </c>
      <c r="D207" s="17">
        <v>140690500</v>
      </c>
      <c r="E207" s="17">
        <v>0</v>
      </c>
      <c r="F207" s="18">
        <f t="shared" si="59"/>
        <v>0</v>
      </c>
      <c r="G207" s="70"/>
    </row>
    <row r="208" spans="1:7" s="11" customFormat="1" ht="51" x14ac:dyDescent="0.2">
      <c r="A208" s="25" t="s">
        <v>423</v>
      </c>
      <c r="B208" s="15" t="s">
        <v>5</v>
      </c>
      <c r="C208" s="15" t="s">
        <v>282</v>
      </c>
      <c r="D208" s="17">
        <f t="shared" si="60"/>
        <v>62324600</v>
      </c>
      <c r="E208" s="17">
        <f t="shared" si="60"/>
        <v>21875084.899999999</v>
      </c>
      <c r="F208" s="18">
        <f t="shared" si="59"/>
        <v>35.098636653905515</v>
      </c>
      <c r="G208" s="70"/>
    </row>
    <row r="209" spans="1:7" s="11" customFormat="1" ht="51" x14ac:dyDescent="0.2">
      <c r="A209" s="25" t="s">
        <v>424</v>
      </c>
      <c r="B209" s="15" t="s">
        <v>283</v>
      </c>
      <c r="C209" s="15" t="s">
        <v>284</v>
      </c>
      <c r="D209" s="17">
        <v>62324600</v>
      </c>
      <c r="E209" s="17">
        <v>21875084.899999999</v>
      </c>
      <c r="F209" s="18">
        <f t="shared" si="59"/>
        <v>35.098636653905515</v>
      </c>
      <c r="G209" s="70"/>
    </row>
    <row r="210" spans="1:7" s="11" customFormat="1" ht="51" x14ac:dyDescent="0.2">
      <c r="A210" s="39" t="s">
        <v>285</v>
      </c>
      <c r="B210" s="37" t="s">
        <v>5</v>
      </c>
      <c r="C210" s="37" t="s">
        <v>286</v>
      </c>
      <c r="D210" s="17">
        <f t="shared" ref="D210:E210" si="61">D211</f>
        <v>3602400</v>
      </c>
      <c r="E210" s="17">
        <f t="shared" si="61"/>
        <v>3602400</v>
      </c>
      <c r="F210" s="18">
        <f t="shared" si="59"/>
        <v>100</v>
      </c>
      <c r="G210" s="70"/>
    </row>
    <row r="211" spans="1:7" s="11" customFormat="1" ht="51" x14ac:dyDescent="0.2">
      <c r="A211" s="39" t="s">
        <v>287</v>
      </c>
      <c r="B211" s="15" t="s">
        <v>288</v>
      </c>
      <c r="C211" s="15" t="s">
        <v>289</v>
      </c>
      <c r="D211" s="17">
        <v>3602400</v>
      </c>
      <c r="E211" s="17">
        <v>3602400</v>
      </c>
      <c r="F211" s="18">
        <f t="shared" si="59"/>
        <v>100</v>
      </c>
      <c r="G211" s="70"/>
    </row>
    <row r="212" spans="1:7" s="11" customFormat="1" ht="25.5" x14ac:dyDescent="0.2">
      <c r="A212" s="25" t="s">
        <v>377</v>
      </c>
      <c r="B212" s="15" t="s">
        <v>5</v>
      </c>
      <c r="C212" s="15" t="s">
        <v>376</v>
      </c>
      <c r="D212" s="17">
        <f t="shared" ref="D212:E214" si="62">D213</f>
        <v>12954471.890000001</v>
      </c>
      <c r="E212" s="17">
        <f t="shared" si="62"/>
        <v>12027230.99</v>
      </c>
      <c r="F212" s="18">
        <f t="shared" si="59"/>
        <v>92.842310301234519</v>
      </c>
      <c r="G212" s="70"/>
    </row>
    <row r="213" spans="1:7" s="11" customFormat="1" ht="25.5" x14ac:dyDescent="0.2">
      <c r="A213" s="25" t="s">
        <v>366</v>
      </c>
      <c r="B213" s="15" t="s">
        <v>298</v>
      </c>
      <c r="C213" s="15" t="s">
        <v>365</v>
      </c>
      <c r="D213" s="17">
        <v>12954471.890000001</v>
      </c>
      <c r="E213" s="17">
        <v>12027230.99</v>
      </c>
      <c r="F213" s="18">
        <f t="shared" si="59"/>
        <v>92.842310301234519</v>
      </c>
      <c r="G213" s="70"/>
    </row>
    <row r="214" spans="1:7" s="11" customFormat="1" ht="15" customHeight="1" x14ac:dyDescent="0.2">
      <c r="A214" s="66" t="s">
        <v>441</v>
      </c>
      <c r="B214" s="15" t="s">
        <v>5</v>
      </c>
      <c r="C214" s="15" t="s">
        <v>437</v>
      </c>
      <c r="D214" s="17">
        <f t="shared" si="62"/>
        <v>18649385.009999998</v>
      </c>
      <c r="E214" s="17">
        <f t="shared" si="62"/>
        <v>5639385.0099999998</v>
      </c>
      <c r="F214" s="18">
        <f t="shared" si="59"/>
        <v>30.238986470471286</v>
      </c>
      <c r="G214" s="70"/>
    </row>
    <row r="215" spans="1:7" s="11" customFormat="1" ht="27" customHeight="1" x14ac:dyDescent="0.2">
      <c r="A215" s="66" t="s">
        <v>442</v>
      </c>
      <c r="B215" s="15" t="s">
        <v>288</v>
      </c>
      <c r="C215" s="15" t="s">
        <v>438</v>
      </c>
      <c r="D215" s="17">
        <f>5105385.02+533999.99+13010000</f>
        <v>18649385.009999998</v>
      </c>
      <c r="E215" s="17">
        <f>5105385.02+533999.99</f>
        <v>5639385.0099999998</v>
      </c>
      <c r="F215" s="18">
        <f t="shared" si="59"/>
        <v>30.238986470471286</v>
      </c>
      <c r="G215" s="70"/>
    </row>
    <row r="216" spans="1:7" s="11" customFormat="1" ht="25.5" x14ac:dyDescent="0.2">
      <c r="A216" s="43" t="s">
        <v>425</v>
      </c>
      <c r="B216" s="15" t="s">
        <v>5</v>
      </c>
      <c r="C216" s="15" t="s">
        <v>290</v>
      </c>
      <c r="D216" s="17">
        <f t="shared" ref="D216:E216" si="63">+D217</f>
        <v>37375800</v>
      </c>
      <c r="E216" s="17">
        <f t="shared" si="63"/>
        <v>3441920.81</v>
      </c>
      <c r="F216" s="18">
        <f t="shared" si="59"/>
        <v>9.2089555541286074</v>
      </c>
      <c r="G216" s="70"/>
    </row>
    <row r="217" spans="1:7" s="11" customFormat="1" ht="25.5" x14ac:dyDescent="0.2">
      <c r="A217" s="39" t="s">
        <v>426</v>
      </c>
      <c r="B217" s="15" t="s">
        <v>90</v>
      </c>
      <c r="C217" s="15" t="s">
        <v>291</v>
      </c>
      <c r="D217" s="17">
        <v>37375800</v>
      </c>
      <c r="E217" s="17">
        <v>3441920.81</v>
      </c>
      <c r="F217" s="18">
        <f t="shared" si="59"/>
        <v>9.2089555541286074</v>
      </c>
      <c r="G217" s="70"/>
    </row>
    <row r="218" spans="1:7" s="11" customFormat="1" ht="12.75" x14ac:dyDescent="0.2">
      <c r="A218" s="25" t="s">
        <v>292</v>
      </c>
      <c r="B218" s="15" t="s">
        <v>5</v>
      </c>
      <c r="C218" s="34" t="s">
        <v>293</v>
      </c>
      <c r="D218" s="17">
        <f t="shared" ref="D218:E218" si="64">+D219</f>
        <v>436990444</v>
      </c>
      <c r="E218" s="17">
        <f t="shared" si="64"/>
        <v>102887344.75999999</v>
      </c>
      <c r="F218" s="18">
        <f t="shared" si="59"/>
        <v>23.544529673971542</v>
      </c>
      <c r="G218" s="70"/>
    </row>
    <row r="219" spans="1:7" s="11" customFormat="1" ht="12.75" x14ac:dyDescent="0.2">
      <c r="A219" s="25" t="s">
        <v>294</v>
      </c>
      <c r="B219" s="15" t="s">
        <v>5</v>
      </c>
      <c r="C219" s="34" t="s">
        <v>295</v>
      </c>
      <c r="D219" s="17">
        <f>+D220+D221+D222+D223+D224+D225+D226+D227+D228+D229+D230+D231+D232+D233+D234+D235+D236</f>
        <v>436990444</v>
      </c>
      <c r="E219" s="17">
        <f>+E220+E221+E222+E223+E224+E225+E226+E227+E228+E229+E230+E231+E232+E233+E234+E235+E236</f>
        <v>102887344.75999999</v>
      </c>
      <c r="F219" s="18">
        <f t="shared" si="59"/>
        <v>23.544529673971542</v>
      </c>
      <c r="G219" s="70"/>
    </row>
    <row r="220" spans="1:7" s="11" customFormat="1" ht="45.6" customHeight="1" x14ac:dyDescent="0.2">
      <c r="A220" s="40" t="s">
        <v>443</v>
      </c>
      <c r="B220" s="15" t="s">
        <v>288</v>
      </c>
      <c r="C220" s="34" t="s">
        <v>295</v>
      </c>
      <c r="D220" s="41">
        <v>30967600</v>
      </c>
      <c r="E220" s="41">
        <v>11065111.050000001</v>
      </c>
      <c r="F220" s="18">
        <f t="shared" si="59"/>
        <v>35.731251533861197</v>
      </c>
      <c r="G220" s="70"/>
    </row>
    <row r="221" spans="1:7" s="11" customFormat="1" ht="57" customHeight="1" x14ac:dyDescent="0.2">
      <c r="A221" s="40" t="s">
        <v>445</v>
      </c>
      <c r="B221" s="15" t="s">
        <v>283</v>
      </c>
      <c r="C221" s="34" t="s">
        <v>295</v>
      </c>
      <c r="D221" s="41">
        <v>1152300</v>
      </c>
      <c r="E221" s="41">
        <v>100050</v>
      </c>
      <c r="F221" s="18">
        <f t="shared" si="59"/>
        <v>8.682634730538922</v>
      </c>
      <c r="G221" s="70"/>
    </row>
    <row r="222" spans="1:7" s="11" customFormat="1" ht="76.5" x14ac:dyDescent="0.2">
      <c r="A222" s="43" t="s">
        <v>296</v>
      </c>
      <c r="B222" s="15" t="s">
        <v>283</v>
      </c>
      <c r="C222" s="34" t="s">
        <v>295</v>
      </c>
      <c r="D222" s="17">
        <v>2881400</v>
      </c>
      <c r="E222" s="17">
        <v>2881400</v>
      </c>
      <c r="F222" s="18">
        <f t="shared" si="59"/>
        <v>100</v>
      </c>
      <c r="G222" s="70"/>
    </row>
    <row r="223" spans="1:7" s="11" customFormat="1" ht="63.75" x14ac:dyDescent="0.2">
      <c r="A223" s="21" t="s">
        <v>427</v>
      </c>
      <c r="B223" s="15" t="s">
        <v>283</v>
      </c>
      <c r="C223" s="34" t="s">
        <v>295</v>
      </c>
      <c r="D223" s="17">
        <v>11683000</v>
      </c>
      <c r="E223" s="17">
        <v>5343024.62</v>
      </c>
      <c r="F223" s="18">
        <f t="shared" si="59"/>
        <v>45.733327227595652</v>
      </c>
      <c r="G223" s="70"/>
    </row>
    <row r="224" spans="1:7" s="11" customFormat="1" ht="51" x14ac:dyDescent="0.2">
      <c r="A224" s="21" t="s">
        <v>428</v>
      </c>
      <c r="B224" s="15" t="s">
        <v>283</v>
      </c>
      <c r="C224" s="34" t="s">
        <v>295</v>
      </c>
      <c r="D224" s="17">
        <v>6803100</v>
      </c>
      <c r="E224" s="17">
        <v>2319797.96</v>
      </c>
      <c r="F224" s="18">
        <f t="shared" si="59"/>
        <v>34.099130690420544</v>
      </c>
      <c r="G224" s="70"/>
    </row>
    <row r="225" spans="1:7" s="11" customFormat="1" ht="38.25" x14ac:dyDescent="0.2">
      <c r="A225" s="21" t="s">
        <v>392</v>
      </c>
      <c r="B225" s="15" t="s">
        <v>283</v>
      </c>
      <c r="C225" s="34" t="s">
        <v>295</v>
      </c>
      <c r="D225" s="17">
        <f>10625700+7231300</f>
        <v>17857000</v>
      </c>
      <c r="E225" s="17">
        <v>0</v>
      </c>
      <c r="F225" s="18">
        <f t="shared" si="59"/>
        <v>0</v>
      </c>
      <c r="G225" s="70"/>
    </row>
    <row r="226" spans="1:7" s="11" customFormat="1" ht="89.25" x14ac:dyDescent="0.2">
      <c r="A226" s="21" t="s">
        <v>444</v>
      </c>
      <c r="B226" s="15" t="s">
        <v>283</v>
      </c>
      <c r="C226" s="34" t="s">
        <v>295</v>
      </c>
      <c r="D226" s="17">
        <v>6081000</v>
      </c>
      <c r="E226" s="17">
        <v>0</v>
      </c>
      <c r="F226" s="18">
        <f t="shared" si="59"/>
        <v>0</v>
      </c>
      <c r="G226" s="70"/>
    </row>
    <row r="227" spans="1:7" s="11" customFormat="1" ht="54.75" customHeight="1" x14ac:dyDescent="0.2">
      <c r="A227" s="21" t="s">
        <v>471</v>
      </c>
      <c r="B227" s="15" t="s">
        <v>283</v>
      </c>
      <c r="C227" s="34" t="s">
        <v>295</v>
      </c>
      <c r="D227" s="42">
        <v>4584900</v>
      </c>
      <c r="E227" s="17">
        <v>0</v>
      </c>
      <c r="F227" s="18">
        <f t="shared" si="59"/>
        <v>0</v>
      </c>
      <c r="G227" s="70"/>
    </row>
    <row r="228" spans="1:7" s="11" customFormat="1" ht="91.5" customHeight="1" x14ac:dyDescent="0.2">
      <c r="A228" s="21" t="s">
        <v>472</v>
      </c>
      <c r="B228" s="15" t="s">
        <v>283</v>
      </c>
      <c r="C228" s="34" t="s">
        <v>295</v>
      </c>
      <c r="D228" s="17">
        <v>396700</v>
      </c>
      <c r="E228" s="17">
        <v>0</v>
      </c>
      <c r="F228" s="18">
        <f t="shared" si="59"/>
        <v>0</v>
      </c>
      <c r="G228" s="70"/>
    </row>
    <row r="229" spans="1:7" s="11" customFormat="1" ht="55.5" customHeight="1" x14ac:dyDescent="0.2">
      <c r="A229" s="21" t="s">
        <v>473</v>
      </c>
      <c r="B229" s="15" t="s">
        <v>283</v>
      </c>
      <c r="C229" s="34" t="s">
        <v>295</v>
      </c>
      <c r="D229" s="17">
        <v>8000000</v>
      </c>
      <c r="E229" s="17">
        <v>0</v>
      </c>
      <c r="F229" s="18">
        <f t="shared" si="59"/>
        <v>0</v>
      </c>
      <c r="G229" s="70"/>
    </row>
    <row r="230" spans="1:7" s="11" customFormat="1" ht="140.25" x14ac:dyDescent="0.2">
      <c r="A230" s="67" t="s">
        <v>326</v>
      </c>
      <c r="B230" s="15" t="s">
        <v>278</v>
      </c>
      <c r="C230" s="34" t="s">
        <v>295</v>
      </c>
      <c r="D230" s="17">
        <v>142941100</v>
      </c>
      <c r="E230" s="17">
        <v>71470550</v>
      </c>
      <c r="F230" s="18">
        <f t="shared" si="59"/>
        <v>50</v>
      </c>
      <c r="G230" s="70"/>
    </row>
    <row r="231" spans="1:7" s="11" customFormat="1" ht="51" x14ac:dyDescent="0.2">
      <c r="A231" s="40" t="s">
        <v>297</v>
      </c>
      <c r="B231" s="15" t="s">
        <v>298</v>
      </c>
      <c r="C231" s="34" t="s">
        <v>295</v>
      </c>
      <c r="D231" s="17">
        <f>50186800+6568300</f>
        <v>56755100</v>
      </c>
      <c r="E231" s="17">
        <f>3319064.69+1658051.62</f>
        <v>4977116.3100000005</v>
      </c>
      <c r="F231" s="18">
        <f t="shared" si="59"/>
        <v>8.7694609118828097</v>
      </c>
      <c r="G231" s="70"/>
    </row>
    <row r="232" spans="1:7" s="11" customFormat="1" ht="57.75" customHeight="1" x14ac:dyDescent="0.2">
      <c r="A232" s="40" t="s">
        <v>393</v>
      </c>
      <c r="B232" s="15" t="s">
        <v>298</v>
      </c>
      <c r="C232" s="34" t="s">
        <v>295</v>
      </c>
      <c r="D232" s="17">
        <v>346144</v>
      </c>
      <c r="E232" s="17">
        <v>0</v>
      </c>
      <c r="F232" s="18">
        <f t="shared" si="59"/>
        <v>0</v>
      </c>
      <c r="G232" s="70"/>
    </row>
    <row r="233" spans="1:7" s="11" customFormat="1" ht="38.25" x14ac:dyDescent="0.2">
      <c r="A233" s="43" t="s">
        <v>429</v>
      </c>
      <c r="B233" s="15" t="s">
        <v>230</v>
      </c>
      <c r="C233" s="34" t="s">
        <v>295</v>
      </c>
      <c r="D233" s="17">
        <v>15000000</v>
      </c>
      <c r="E233" s="17">
        <v>4730294.82</v>
      </c>
      <c r="F233" s="18">
        <f t="shared" si="59"/>
        <v>31.5352988</v>
      </c>
      <c r="G233" s="70"/>
    </row>
    <row r="234" spans="1:7" s="11" customFormat="1" ht="78" customHeight="1" x14ac:dyDescent="0.2">
      <c r="A234" s="68" t="s">
        <v>474</v>
      </c>
      <c r="B234" s="15" t="s">
        <v>90</v>
      </c>
      <c r="C234" s="34" t="s">
        <v>295</v>
      </c>
      <c r="D234" s="41">
        <v>3512200</v>
      </c>
      <c r="E234" s="17">
        <v>0</v>
      </c>
      <c r="F234" s="18">
        <f t="shared" si="59"/>
        <v>0</v>
      </c>
      <c r="G234" s="70"/>
    </row>
    <row r="235" spans="1:7" s="11" customFormat="1" ht="38.25" x14ac:dyDescent="0.2">
      <c r="A235" s="43" t="s">
        <v>299</v>
      </c>
      <c r="B235" s="15" t="s">
        <v>90</v>
      </c>
      <c r="C235" s="34" t="s">
        <v>295</v>
      </c>
      <c r="D235" s="17">
        <v>1275000</v>
      </c>
      <c r="E235" s="17">
        <v>0</v>
      </c>
      <c r="F235" s="18">
        <f t="shared" si="59"/>
        <v>0</v>
      </c>
      <c r="G235" s="70"/>
    </row>
    <row r="236" spans="1:7" s="11" customFormat="1" ht="38.25" x14ac:dyDescent="0.2">
      <c r="A236" s="43" t="s">
        <v>403</v>
      </c>
      <c r="B236" s="15" t="s">
        <v>90</v>
      </c>
      <c r="C236" s="34" t="s">
        <v>295</v>
      </c>
      <c r="D236" s="17">
        <f>31306300+14781400+80666200</f>
        <v>126753900</v>
      </c>
      <c r="E236" s="17">
        <v>0</v>
      </c>
      <c r="F236" s="18">
        <f t="shared" si="59"/>
        <v>0</v>
      </c>
      <c r="G236" s="70"/>
    </row>
    <row r="237" spans="1:7" s="11" customFormat="1" ht="25.5" x14ac:dyDescent="0.2">
      <c r="A237" s="25" t="s">
        <v>300</v>
      </c>
      <c r="B237" s="15" t="s">
        <v>5</v>
      </c>
      <c r="C237" s="19" t="s">
        <v>301</v>
      </c>
      <c r="D237" s="17">
        <f>+D238+D240+D255+D253</f>
        <v>1611893200</v>
      </c>
      <c r="E237" s="17">
        <f>+E238+E240+E255+E253</f>
        <v>1039011537.13</v>
      </c>
      <c r="F237" s="18">
        <f t="shared" si="59"/>
        <v>64.45908060968307</v>
      </c>
      <c r="G237" s="70"/>
    </row>
    <row r="238" spans="1:7" s="44" customFormat="1" ht="38.25" x14ac:dyDescent="0.25">
      <c r="A238" s="25" t="s">
        <v>302</v>
      </c>
      <c r="B238" s="15" t="s">
        <v>5</v>
      </c>
      <c r="C238" s="19" t="s">
        <v>303</v>
      </c>
      <c r="D238" s="17">
        <f t="shared" ref="D238:E238" si="65">+D239</f>
        <v>55547800</v>
      </c>
      <c r="E238" s="17">
        <f t="shared" si="65"/>
        <v>26853547.420000002</v>
      </c>
      <c r="F238" s="18">
        <f t="shared" si="59"/>
        <v>48.343134057514433</v>
      </c>
      <c r="G238" s="70"/>
    </row>
    <row r="239" spans="1:7" s="44" customFormat="1" ht="38.25" x14ac:dyDescent="0.25">
      <c r="A239" s="21" t="s">
        <v>328</v>
      </c>
      <c r="B239" s="15" t="s">
        <v>90</v>
      </c>
      <c r="C239" s="19" t="s">
        <v>304</v>
      </c>
      <c r="D239" s="41">
        <v>55547800</v>
      </c>
      <c r="E239" s="41">
        <v>26853547.420000002</v>
      </c>
      <c r="F239" s="18">
        <f t="shared" si="59"/>
        <v>48.343134057514433</v>
      </c>
      <c r="G239" s="70"/>
    </row>
    <row r="240" spans="1:7" s="11" customFormat="1" ht="25.5" x14ac:dyDescent="0.2">
      <c r="A240" s="25" t="s">
        <v>305</v>
      </c>
      <c r="B240" s="15" t="s">
        <v>5</v>
      </c>
      <c r="C240" s="15" t="s">
        <v>306</v>
      </c>
      <c r="D240" s="17">
        <f t="shared" ref="D240:E240" si="66">+D241</f>
        <v>29143600</v>
      </c>
      <c r="E240" s="17">
        <f t="shared" si="66"/>
        <v>12976789.709999999</v>
      </c>
      <c r="F240" s="18">
        <f t="shared" si="59"/>
        <v>44.527064981676936</v>
      </c>
      <c r="G240" s="70"/>
    </row>
    <row r="241" spans="1:7" s="44" customFormat="1" ht="25.5" x14ac:dyDescent="0.25">
      <c r="A241" s="25" t="s">
        <v>307</v>
      </c>
      <c r="B241" s="15" t="s">
        <v>5</v>
      </c>
      <c r="C241" s="15" t="s">
        <v>308</v>
      </c>
      <c r="D241" s="17">
        <f>SUM(D242:D252)</f>
        <v>29143600</v>
      </c>
      <c r="E241" s="17">
        <f>SUM(E242:E252)</f>
        <v>12976789.709999999</v>
      </c>
      <c r="F241" s="18">
        <f t="shared" si="59"/>
        <v>44.527064981676936</v>
      </c>
      <c r="G241" s="70"/>
    </row>
    <row r="242" spans="1:7" s="11" customFormat="1" ht="39" customHeight="1" x14ac:dyDescent="0.2">
      <c r="A242" s="21" t="s">
        <v>309</v>
      </c>
      <c r="B242" s="15" t="s">
        <v>283</v>
      </c>
      <c r="C242" s="15" t="s">
        <v>308</v>
      </c>
      <c r="D242" s="41">
        <v>13551700</v>
      </c>
      <c r="E242" s="41">
        <v>5343544</v>
      </c>
      <c r="F242" s="18">
        <f t="shared" si="59"/>
        <v>39.430802039596507</v>
      </c>
      <c r="G242" s="70"/>
    </row>
    <row r="243" spans="1:7" s="11" customFormat="1" ht="72" customHeight="1" x14ac:dyDescent="0.2">
      <c r="A243" s="21" t="s">
        <v>310</v>
      </c>
      <c r="B243" s="15" t="s">
        <v>283</v>
      </c>
      <c r="C243" s="15" t="s">
        <v>308</v>
      </c>
      <c r="D243" s="41">
        <v>55700</v>
      </c>
      <c r="E243" s="41">
        <v>25921</v>
      </c>
      <c r="F243" s="18">
        <f t="shared" si="59"/>
        <v>46.536804308797123</v>
      </c>
      <c r="G243" s="70"/>
    </row>
    <row r="244" spans="1:7" s="11" customFormat="1" ht="29.45" customHeight="1" x14ac:dyDescent="0.2">
      <c r="A244" s="45" t="s">
        <v>311</v>
      </c>
      <c r="B244" s="15" t="s">
        <v>283</v>
      </c>
      <c r="C244" s="15" t="s">
        <v>308</v>
      </c>
      <c r="D244" s="41">
        <v>3337200</v>
      </c>
      <c r="E244" s="41">
        <v>1166034</v>
      </c>
      <c r="F244" s="18">
        <f t="shared" si="59"/>
        <v>34.940489032722041</v>
      </c>
      <c r="G244" s="70"/>
    </row>
    <row r="245" spans="1:7" s="44" customFormat="1" ht="38.25" x14ac:dyDescent="0.25">
      <c r="A245" s="21" t="s">
        <v>312</v>
      </c>
      <c r="B245" s="15" t="s">
        <v>230</v>
      </c>
      <c r="C245" s="15" t="s">
        <v>308</v>
      </c>
      <c r="D245" s="17">
        <v>62200</v>
      </c>
      <c r="E245" s="17">
        <v>31100</v>
      </c>
      <c r="F245" s="18">
        <f t="shared" si="59"/>
        <v>50</v>
      </c>
      <c r="G245" s="70"/>
    </row>
    <row r="246" spans="1:7" s="44" customFormat="1" ht="25.5" x14ac:dyDescent="0.25">
      <c r="A246" s="25" t="s">
        <v>313</v>
      </c>
      <c r="B246" s="15" t="s">
        <v>230</v>
      </c>
      <c r="C246" s="15" t="s">
        <v>308</v>
      </c>
      <c r="D246" s="41">
        <v>176300</v>
      </c>
      <c r="E246" s="41">
        <v>88150</v>
      </c>
      <c r="F246" s="18">
        <f t="shared" si="59"/>
        <v>50</v>
      </c>
      <c r="G246" s="70"/>
    </row>
    <row r="247" spans="1:7" s="44" customFormat="1" ht="51" x14ac:dyDescent="0.25">
      <c r="A247" s="21" t="s">
        <v>430</v>
      </c>
      <c r="B247" s="15" t="s">
        <v>230</v>
      </c>
      <c r="C247" s="15" t="s">
        <v>308</v>
      </c>
      <c r="D247" s="46">
        <v>3926900</v>
      </c>
      <c r="E247" s="46">
        <v>1996645.13</v>
      </c>
      <c r="F247" s="18">
        <f t="shared" si="59"/>
        <v>50.845326593496139</v>
      </c>
      <c r="G247" s="70"/>
    </row>
    <row r="248" spans="1:7" s="11" customFormat="1" ht="51" x14ac:dyDescent="0.2">
      <c r="A248" s="21" t="s">
        <v>431</v>
      </c>
      <c r="B248" s="15" t="s">
        <v>230</v>
      </c>
      <c r="C248" s="15" t="s">
        <v>308</v>
      </c>
      <c r="D248" s="41">
        <v>3257100</v>
      </c>
      <c r="E248" s="41">
        <v>1693761.61</v>
      </c>
      <c r="F248" s="18">
        <f t="shared" si="59"/>
        <v>52.002137177243569</v>
      </c>
      <c r="G248" s="70"/>
    </row>
    <row r="249" spans="1:7" s="44" customFormat="1" ht="28.9" customHeight="1" x14ac:dyDescent="0.25">
      <c r="A249" s="25" t="s">
        <v>432</v>
      </c>
      <c r="B249" s="15" t="s">
        <v>230</v>
      </c>
      <c r="C249" s="15" t="s">
        <v>308</v>
      </c>
      <c r="D249" s="46">
        <v>1077800</v>
      </c>
      <c r="E249" s="46">
        <v>585055.16</v>
      </c>
      <c r="F249" s="18">
        <f t="shared" si="59"/>
        <v>54.282349229912782</v>
      </c>
      <c r="G249" s="70"/>
    </row>
    <row r="250" spans="1:7" s="44" customFormat="1" ht="68.45" customHeight="1" x14ac:dyDescent="0.25">
      <c r="A250" s="25" t="s">
        <v>314</v>
      </c>
      <c r="B250" s="15" t="s">
        <v>230</v>
      </c>
      <c r="C250" s="15" t="s">
        <v>308</v>
      </c>
      <c r="D250" s="42">
        <v>700</v>
      </c>
      <c r="E250" s="42">
        <v>0</v>
      </c>
      <c r="F250" s="18">
        <f t="shared" si="59"/>
        <v>0</v>
      </c>
      <c r="G250" s="70"/>
    </row>
    <row r="251" spans="1:7" s="11" customFormat="1" ht="38.25" x14ac:dyDescent="0.2">
      <c r="A251" s="25" t="s">
        <v>315</v>
      </c>
      <c r="B251" s="15" t="s">
        <v>230</v>
      </c>
      <c r="C251" s="15" t="s">
        <v>308</v>
      </c>
      <c r="D251" s="41">
        <v>2154300</v>
      </c>
      <c r="E251" s="41">
        <v>1199698.81</v>
      </c>
      <c r="F251" s="18">
        <f t="shared" si="59"/>
        <v>55.688567516130526</v>
      </c>
      <c r="G251" s="70"/>
    </row>
    <row r="252" spans="1:7" s="11" customFormat="1" ht="51" x14ac:dyDescent="0.2">
      <c r="A252" s="47" t="s">
        <v>456</v>
      </c>
      <c r="B252" s="15" t="s">
        <v>90</v>
      </c>
      <c r="C252" s="15" t="s">
        <v>308</v>
      </c>
      <c r="D252" s="41">
        <v>1543700</v>
      </c>
      <c r="E252" s="41">
        <v>846880</v>
      </c>
      <c r="F252" s="18">
        <f t="shared" si="59"/>
        <v>54.860400336853012</v>
      </c>
      <c r="G252" s="70"/>
    </row>
    <row r="253" spans="1:7" s="11" customFormat="1" ht="51" x14ac:dyDescent="0.2">
      <c r="A253" s="25" t="s">
        <v>316</v>
      </c>
      <c r="B253" s="15" t="s">
        <v>5</v>
      </c>
      <c r="C253" s="37" t="s">
        <v>317</v>
      </c>
      <c r="D253" s="41">
        <f t="shared" ref="D253:E253" si="67">+D254</f>
        <v>83200</v>
      </c>
      <c r="E253" s="41">
        <f t="shared" si="67"/>
        <v>83200</v>
      </c>
      <c r="F253" s="18">
        <f t="shared" si="59"/>
        <v>100</v>
      </c>
      <c r="G253" s="70"/>
    </row>
    <row r="254" spans="1:7" s="11" customFormat="1" ht="51" x14ac:dyDescent="0.2">
      <c r="A254" s="25" t="s">
        <v>318</v>
      </c>
      <c r="B254" s="15" t="s">
        <v>230</v>
      </c>
      <c r="C254" s="37" t="s">
        <v>319</v>
      </c>
      <c r="D254" s="41">
        <v>83200</v>
      </c>
      <c r="E254" s="41">
        <v>83200</v>
      </c>
      <c r="F254" s="18">
        <f t="shared" si="59"/>
        <v>100</v>
      </c>
      <c r="G254" s="70"/>
    </row>
    <row r="255" spans="1:7" s="11" customFormat="1" ht="12.75" x14ac:dyDescent="0.2">
      <c r="A255" s="25" t="s">
        <v>320</v>
      </c>
      <c r="B255" s="15" t="s">
        <v>5</v>
      </c>
      <c r="C255" s="19" t="s">
        <v>321</v>
      </c>
      <c r="D255" s="17">
        <f t="shared" ref="D255:E255" si="68">+D256</f>
        <v>1527118600</v>
      </c>
      <c r="E255" s="17">
        <f t="shared" si="68"/>
        <v>999098000</v>
      </c>
      <c r="F255" s="18">
        <f t="shared" si="59"/>
        <v>65.423733297466228</v>
      </c>
      <c r="G255" s="70"/>
    </row>
    <row r="256" spans="1:7" s="11" customFormat="1" ht="12.75" x14ac:dyDescent="0.2">
      <c r="A256" s="25" t="s">
        <v>322</v>
      </c>
      <c r="B256" s="15" t="s">
        <v>5</v>
      </c>
      <c r="C256" s="19" t="s">
        <v>323</v>
      </c>
      <c r="D256" s="17">
        <f t="shared" ref="D256:E256" si="69">+D257+D258</f>
        <v>1527118600</v>
      </c>
      <c r="E256" s="17">
        <f t="shared" si="69"/>
        <v>999098000</v>
      </c>
      <c r="F256" s="18">
        <f t="shared" si="59"/>
        <v>65.423733297466228</v>
      </c>
      <c r="G256" s="70"/>
    </row>
    <row r="257" spans="1:17" s="11" customFormat="1" ht="76.5" x14ac:dyDescent="0.2">
      <c r="A257" s="21" t="s">
        <v>391</v>
      </c>
      <c r="B257" s="15" t="s">
        <v>283</v>
      </c>
      <c r="C257" s="19" t="s">
        <v>324</v>
      </c>
      <c r="D257" s="24">
        <v>725502500</v>
      </c>
      <c r="E257" s="24">
        <v>486766000</v>
      </c>
      <c r="F257" s="18">
        <f t="shared" si="59"/>
        <v>67.093635101188482</v>
      </c>
      <c r="G257" s="70"/>
    </row>
    <row r="258" spans="1:17" s="11" customFormat="1" ht="54" customHeight="1" x14ac:dyDescent="0.2">
      <c r="A258" s="21" t="s">
        <v>433</v>
      </c>
      <c r="B258" s="15" t="s">
        <v>283</v>
      </c>
      <c r="C258" s="19" t="s">
        <v>323</v>
      </c>
      <c r="D258" s="24">
        <v>801616100</v>
      </c>
      <c r="E258" s="24">
        <v>512332000</v>
      </c>
      <c r="F258" s="18">
        <f t="shared" si="59"/>
        <v>63.912388985201275</v>
      </c>
      <c r="G258" s="70"/>
    </row>
    <row r="259" spans="1:17" s="11" customFormat="1" ht="17.45" customHeight="1" x14ac:dyDescent="0.2">
      <c r="A259" s="25" t="s">
        <v>345</v>
      </c>
      <c r="B259" s="15" t="s">
        <v>5</v>
      </c>
      <c r="C259" s="19" t="s">
        <v>346</v>
      </c>
      <c r="D259" s="24">
        <f>+D262+D260+D264</f>
        <v>147955000</v>
      </c>
      <c r="E259" s="24">
        <f t="shared" ref="E259" si="70">+E262+E260+E264</f>
        <v>63902588.469999999</v>
      </c>
      <c r="F259" s="18">
        <f t="shared" si="59"/>
        <v>43.19055690581596</v>
      </c>
      <c r="G259" s="70"/>
    </row>
    <row r="260" spans="1:17" s="11" customFormat="1" ht="54" customHeight="1" x14ac:dyDescent="0.2">
      <c r="A260" s="61" t="s">
        <v>457</v>
      </c>
      <c r="B260" s="15" t="s">
        <v>5</v>
      </c>
      <c r="C260" s="19" t="s">
        <v>347</v>
      </c>
      <c r="D260" s="24">
        <f t="shared" ref="D260:E260" si="71">+D261</f>
        <v>53890000</v>
      </c>
      <c r="E260" s="24">
        <f t="shared" si="71"/>
        <v>34631830</v>
      </c>
      <c r="F260" s="18">
        <f t="shared" si="59"/>
        <v>64.263926516979026</v>
      </c>
      <c r="G260" s="70"/>
      <c r="I260" s="48"/>
      <c r="J260" s="48"/>
      <c r="K260" s="48"/>
      <c r="L260" s="48"/>
      <c r="M260" s="48"/>
      <c r="N260" s="48"/>
      <c r="O260" s="49"/>
      <c r="P260" s="49"/>
      <c r="Q260" s="49"/>
    </row>
    <row r="261" spans="1:17" s="11" customFormat="1" ht="52.15" customHeight="1" x14ac:dyDescent="0.2">
      <c r="A261" s="61" t="s">
        <v>458</v>
      </c>
      <c r="B261" s="15" t="s">
        <v>283</v>
      </c>
      <c r="C261" s="27" t="s">
        <v>348</v>
      </c>
      <c r="D261" s="24">
        <v>53890000</v>
      </c>
      <c r="E261" s="17">
        <v>34631830</v>
      </c>
      <c r="F261" s="18">
        <f t="shared" si="59"/>
        <v>64.263926516979026</v>
      </c>
      <c r="G261" s="70"/>
      <c r="I261" s="48"/>
      <c r="J261" s="48"/>
      <c r="K261" s="48"/>
      <c r="L261" s="48"/>
      <c r="M261" s="48"/>
      <c r="N261" s="48"/>
      <c r="O261" s="49"/>
      <c r="P261" s="49"/>
      <c r="Q261" s="49"/>
    </row>
    <row r="262" spans="1:17" s="11" customFormat="1" ht="52.15" customHeight="1" x14ac:dyDescent="0.2">
      <c r="A262" s="61" t="s">
        <v>447</v>
      </c>
      <c r="B262" s="15" t="s">
        <v>5</v>
      </c>
      <c r="C262" s="19" t="s">
        <v>448</v>
      </c>
      <c r="D262" s="24">
        <f t="shared" ref="D262:E264" si="72">+D263</f>
        <v>94065000</v>
      </c>
      <c r="E262" s="24">
        <f t="shared" si="72"/>
        <v>2449858.4700000002</v>
      </c>
      <c r="F262" s="18">
        <f t="shared" si="59"/>
        <v>2.604431478233137</v>
      </c>
      <c r="G262" s="70"/>
    </row>
    <row r="263" spans="1:17" s="11" customFormat="1" ht="52.5" customHeight="1" x14ac:dyDescent="0.2">
      <c r="A263" s="61" t="s">
        <v>446</v>
      </c>
      <c r="B263" s="15" t="s">
        <v>90</v>
      </c>
      <c r="C263" s="19" t="s">
        <v>449</v>
      </c>
      <c r="D263" s="24">
        <v>94065000</v>
      </c>
      <c r="E263" s="17">
        <v>2449858.4700000002</v>
      </c>
      <c r="F263" s="18">
        <f t="shared" si="59"/>
        <v>2.604431478233137</v>
      </c>
      <c r="G263" s="70"/>
    </row>
    <row r="264" spans="1:17" s="11" customFormat="1" ht="19.899999999999999" customHeight="1" x14ac:dyDescent="0.2">
      <c r="A264" s="25" t="s">
        <v>394</v>
      </c>
      <c r="B264" s="15" t="s">
        <v>5</v>
      </c>
      <c r="C264" s="19" t="s">
        <v>396</v>
      </c>
      <c r="D264" s="24">
        <f t="shared" ref="D264" si="73">+D265</f>
        <v>0</v>
      </c>
      <c r="E264" s="24">
        <f t="shared" si="72"/>
        <v>26820900</v>
      </c>
      <c r="F264" s="18"/>
      <c r="G264" s="70"/>
    </row>
    <row r="265" spans="1:17" s="11" customFormat="1" ht="63.75" x14ac:dyDescent="0.2">
      <c r="A265" s="50" t="s">
        <v>395</v>
      </c>
      <c r="B265" s="15" t="s">
        <v>278</v>
      </c>
      <c r="C265" s="19" t="s">
        <v>397</v>
      </c>
      <c r="D265" s="24">
        <v>0</v>
      </c>
      <c r="E265" s="17">
        <v>26820900</v>
      </c>
      <c r="F265" s="18"/>
      <c r="G265" s="70"/>
    </row>
    <row r="266" spans="1:17" s="11" customFormat="1" ht="12.75" x14ac:dyDescent="0.2">
      <c r="A266" s="43" t="s">
        <v>400</v>
      </c>
      <c r="B266" s="15" t="s">
        <v>5</v>
      </c>
      <c r="C266" s="27" t="s">
        <v>401</v>
      </c>
      <c r="D266" s="24">
        <f>D267</f>
        <v>300000</v>
      </c>
      <c r="E266" s="24">
        <f t="shared" ref="E266" si="74">E267</f>
        <v>300000</v>
      </c>
      <c r="F266" s="18">
        <f t="shared" ref="F266:F282" si="75">E266/D266*100</f>
        <v>100</v>
      </c>
      <c r="G266" s="70"/>
    </row>
    <row r="267" spans="1:17" s="11" customFormat="1" ht="21.6" customHeight="1" x14ac:dyDescent="0.2">
      <c r="A267" s="43" t="s">
        <v>398</v>
      </c>
      <c r="B267" s="15" t="s">
        <v>5</v>
      </c>
      <c r="C267" s="27" t="s">
        <v>402</v>
      </c>
      <c r="D267" s="17">
        <f t="shared" ref="D267:E267" si="76">D268</f>
        <v>300000</v>
      </c>
      <c r="E267" s="17">
        <f t="shared" si="76"/>
        <v>300000</v>
      </c>
      <c r="F267" s="18">
        <f t="shared" si="75"/>
        <v>100</v>
      </c>
      <c r="G267" s="70"/>
    </row>
    <row r="268" spans="1:17" s="11" customFormat="1" ht="18.600000000000001" customHeight="1" x14ac:dyDescent="0.2">
      <c r="A268" s="43" t="s">
        <v>398</v>
      </c>
      <c r="B268" s="15" t="s">
        <v>230</v>
      </c>
      <c r="C268" s="34" t="s">
        <v>399</v>
      </c>
      <c r="D268" s="24">
        <v>300000</v>
      </c>
      <c r="E268" s="17">
        <v>300000</v>
      </c>
      <c r="F268" s="18">
        <f t="shared" si="75"/>
        <v>100</v>
      </c>
      <c r="G268" s="70"/>
    </row>
    <row r="269" spans="1:17" s="11" customFormat="1" ht="41.45" customHeight="1" x14ac:dyDescent="0.2">
      <c r="A269" s="43" t="s">
        <v>349</v>
      </c>
      <c r="B269" s="15" t="s">
        <v>5</v>
      </c>
      <c r="C269" s="51" t="s">
        <v>350</v>
      </c>
      <c r="D269" s="52">
        <f t="shared" ref="D269:E271" si="77">+D270</f>
        <v>130960</v>
      </c>
      <c r="E269" s="52">
        <f t="shared" si="77"/>
        <v>157866.99</v>
      </c>
      <c r="F269" s="18">
        <f t="shared" si="75"/>
        <v>120.54596059865608</v>
      </c>
      <c r="G269" s="70"/>
    </row>
    <row r="270" spans="1:17" s="11" customFormat="1" ht="63.75" x14ac:dyDescent="0.2">
      <c r="A270" s="43" t="s">
        <v>351</v>
      </c>
      <c r="B270" s="15" t="s">
        <v>5</v>
      </c>
      <c r="C270" s="51" t="s">
        <v>352</v>
      </c>
      <c r="D270" s="52">
        <f t="shared" si="77"/>
        <v>130960</v>
      </c>
      <c r="E270" s="52">
        <f t="shared" si="77"/>
        <v>157866.99</v>
      </c>
      <c r="F270" s="18">
        <f t="shared" si="75"/>
        <v>120.54596059865608</v>
      </c>
      <c r="G270" s="70"/>
    </row>
    <row r="271" spans="1:17" s="11" customFormat="1" ht="63.75" x14ac:dyDescent="0.2">
      <c r="A271" s="43" t="s">
        <v>353</v>
      </c>
      <c r="B271" s="15" t="s">
        <v>5</v>
      </c>
      <c r="C271" s="51" t="s">
        <v>354</v>
      </c>
      <c r="D271" s="52">
        <f t="shared" si="77"/>
        <v>130960</v>
      </c>
      <c r="E271" s="52">
        <f t="shared" si="77"/>
        <v>157866.99</v>
      </c>
      <c r="F271" s="18">
        <f t="shared" si="75"/>
        <v>120.54596059865608</v>
      </c>
      <c r="G271" s="70"/>
    </row>
    <row r="272" spans="1:17" s="11" customFormat="1" ht="25.5" x14ac:dyDescent="0.2">
      <c r="A272" s="43" t="s">
        <v>355</v>
      </c>
      <c r="B272" s="15" t="s">
        <v>5</v>
      </c>
      <c r="C272" s="53" t="s">
        <v>356</v>
      </c>
      <c r="D272" s="52">
        <f t="shared" ref="D272" si="78">+D274+D275+D273</f>
        <v>130960</v>
      </c>
      <c r="E272" s="52">
        <f>+E274+E275+E273</f>
        <v>157866.99</v>
      </c>
      <c r="F272" s="18">
        <f t="shared" si="75"/>
        <v>120.54596059865608</v>
      </c>
      <c r="G272" s="70"/>
    </row>
    <row r="273" spans="1:7" s="11" customFormat="1" ht="28.15" customHeight="1" x14ac:dyDescent="0.2">
      <c r="A273" s="43" t="s">
        <v>451</v>
      </c>
      <c r="B273" s="15" t="s">
        <v>288</v>
      </c>
      <c r="C273" s="51" t="s">
        <v>452</v>
      </c>
      <c r="D273" s="17">
        <v>46373.57</v>
      </c>
      <c r="E273" s="17">
        <v>46373.57</v>
      </c>
      <c r="F273" s="18">
        <f t="shared" si="75"/>
        <v>100</v>
      </c>
      <c r="G273" s="70"/>
    </row>
    <row r="274" spans="1:7" s="11" customFormat="1" ht="27.6" customHeight="1" x14ac:dyDescent="0.2">
      <c r="A274" s="43" t="s">
        <v>357</v>
      </c>
      <c r="B274" s="15" t="s">
        <v>230</v>
      </c>
      <c r="C274" s="51" t="s">
        <v>358</v>
      </c>
      <c r="D274" s="17">
        <v>40527.83</v>
      </c>
      <c r="E274" s="17">
        <v>60843.38</v>
      </c>
      <c r="F274" s="18">
        <f t="shared" si="75"/>
        <v>150.12740627859915</v>
      </c>
      <c r="G274" s="70"/>
    </row>
    <row r="275" spans="1:7" s="11" customFormat="1" ht="25.5" customHeight="1" x14ac:dyDescent="0.2">
      <c r="A275" s="43" t="s">
        <v>357</v>
      </c>
      <c r="B275" s="15" t="s">
        <v>90</v>
      </c>
      <c r="C275" s="51" t="s">
        <v>358</v>
      </c>
      <c r="D275" s="17">
        <v>44058.6</v>
      </c>
      <c r="E275" s="17">
        <v>50650.04</v>
      </c>
      <c r="F275" s="18">
        <f t="shared" si="75"/>
        <v>114.96062062798183</v>
      </c>
      <c r="G275" s="70"/>
    </row>
    <row r="276" spans="1:7" s="11" customFormat="1" ht="25.5" x14ac:dyDescent="0.2">
      <c r="A276" s="43" t="s">
        <v>359</v>
      </c>
      <c r="B276" s="15" t="s">
        <v>5</v>
      </c>
      <c r="C276" s="51" t="s">
        <v>360</v>
      </c>
      <c r="D276" s="52">
        <f t="shared" ref="D276:E276" si="79">+D277</f>
        <v>-604811.87999999989</v>
      </c>
      <c r="E276" s="52">
        <f t="shared" si="79"/>
        <v>-631719.11</v>
      </c>
      <c r="F276" s="18">
        <f t="shared" si="75"/>
        <v>104.4488593709502</v>
      </c>
      <c r="G276" s="70"/>
    </row>
    <row r="277" spans="1:7" s="11" customFormat="1" ht="38.25" x14ac:dyDescent="0.2">
      <c r="A277" s="43" t="s">
        <v>361</v>
      </c>
      <c r="B277" s="15" t="s">
        <v>5</v>
      </c>
      <c r="C277" s="51" t="s">
        <v>362</v>
      </c>
      <c r="D277" s="52">
        <f>+D278+D279+D280+D281</f>
        <v>-604811.87999999989</v>
      </c>
      <c r="E277" s="52">
        <f>+E278+E279+E280+E281</f>
        <v>-631719.11</v>
      </c>
      <c r="F277" s="18">
        <f t="shared" si="75"/>
        <v>104.4488593709502</v>
      </c>
      <c r="G277" s="70"/>
    </row>
    <row r="278" spans="1:7" s="11" customFormat="1" ht="38.25" x14ac:dyDescent="0.2">
      <c r="A278" s="54" t="s">
        <v>363</v>
      </c>
      <c r="B278" s="15" t="s">
        <v>288</v>
      </c>
      <c r="C278" s="55" t="s">
        <v>364</v>
      </c>
      <c r="D278" s="17">
        <v>-46373.57</v>
      </c>
      <c r="E278" s="17">
        <v>-46373.57</v>
      </c>
      <c r="F278" s="18">
        <f t="shared" si="75"/>
        <v>100</v>
      </c>
      <c r="G278" s="70"/>
    </row>
    <row r="279" spans="1:7" s="11" customFormat="1" ht="38.25" x14ac:dyDescent="0.2">
      <c r="A279" s="54" t="s">
        <v>363</v>
      </c>
      <c r="B279" s="15" t="s">
        <v>283</v>
      </c>
      <c r="C279" s="55" t="s">
        <v>364</v>
      </c>
      <c r="D279" s="17">
        <v>-5983.01</v>
      </c>
      <c r="E279" s="17">
        <v>-5983.01</v>
      </c>
      <c r="F279" s="18">
        <f t="shared" si="75"/>
        <v>100</v>
      </c>
      <c r="G279" s="70"/>
    </row>
    <row r="280" spans="1:7" s="11" customFormat="1" ht="38.25" x14ac:dyDescent="0.2">
      <c r="A280" s="54" t="s">
        <v>363</v>
      </c>
      <c r="B280" s="15" t="s">
        <v>230</v>
      </c>
      <c r="C280" s="55" t="s">
        <v>364</v>
      </c>
      <c r="D280" s="17">
        <f>-40527.83-24977.16-0.94-0.17-29317-413573.6</f>
        <v>-508396.69999999995</v>
      </c>
      <c r="E280" s="17">
        <f>-60843.62-24977.16-0.94-0.17-29317-413573.6</f>
        <v>-528712.49</v>
      </c>
      <c r="F280" s="18">
        <f t="shared" si="75"/>
        <v>103.9960507218084</v>
      </c>
      <c r="G280" s="70"/>
    </row>
    <row r="281" spans="1:7" s="11" customFormat="1" ht="38.25" x14ac:dyDescent="0.2">
      <c r="A281" s="54" t="s">
        <v>363</v>
      </c>
      <c r="B281" s="15" t="s">
        <v>90</v>
      </c>
      <c r="C281" s="55" t="s">
        <v>364</v>
      </c>
      <c r="D281" s="17">
        <v>-44058.6</v>
      </c>
      <c r="E281" s="17">
        <v>-50650.04</v>
      </c>
      <c r="F281" s="18">
        <f t="shared" si="75"/>
        <v>114.96062062798183</v>
      </c>
      <c r="G281" s="70"/>
    </row>
    <row r="282" spans="1:7" s="56" customFormat="1" x14ac:dyDescent="0.25">
      <c r="A282" s="25" t="s">
        <v>325</v>
      </c>
      <c r="B282" s="15"/>
      <c r="C282" s="19"/>
      <c r="D282" s="17">
        <f>+D13+D200</f>
        <v>3524716902.02</v>
      </c>
      <c r="E282" s="17">
        <f>+E13+E200</f>
        <v>1841646609.5000002</v>
      </c>
      <c r="F282" s="18">
        <f t="shared" si="75"/>
        <v>52.249490120598352</v>
      </c>
      <c r="G282" s="70"/>
    </row>
    <row r="283" spans="1:7" x14ac:dyDescent="0.25">
      <c r="A283" s="57"/>
      <c r="B283" s="57"/>
      <c r="C283" s="57"/>
      <c r="D283" s="57"/>
      <c r="E283" s="57"/>
      <c r="F283" s="57"/>
      <c r="G283" s="57"/>
    </row>
    <row r="284" spans="1:7" x14ac:dyDescent="0.25">
      <c r="A284" s="57"/>
      <c r="B284" s="57"/>
      <c r="C284" s="57"/>
      <c r="D284" s="58"/>
      <c r="E284" s="58"/>
      <c r="F284" s="58"/>
      <c r="G284" s="58"/>
    </row>
    <row r="285" spans="1:7" x14ac:dyDescent="0.25">
      <c r="B285" s="57"/>
      <c r="C285" s="57"/>
      <c r="D285" s="57"/>
    </row>
    <row r="286" spans="1:7" s="59" customFormat="1" ht="18.75" x14ac:dyDescent="0.3">
      <c r="A286" s="59" t="s">
        <v>450</v>
      </c>
      <c r="E286" s="71" t="s">
        <v>480</v>
      </c>
      <c r="F286" s="71"/>
      <c r="G286" s="60"/>
    </row>
  </sheetData>
  <mergeCells count="12">
    <mergeCell ref="E1:F1"/>
    <mergeCell ref="E2:F2"/>
    <mergeCell ref="E5:F5"/>
    <mergeCell ref="E3:F3"/>
    <mergeCell ref="E4:F4"/>
    <mergeCell ref="E286:F286"/>
    <mergeCell ref="E10:E11"/>
    <mergeCell ref="A7:F7"/>
    <mergeCell ref="A10:A11"/>
    <mergeCell ref="B10:C10"/>
    <mergeCell ref="D10:D11"/>
    <mergeCell ref="F10:F11"/>
  </mergeCells>
  <pageMargins left="1.1811023622047245" right="0.39370078740157483" top="0.59055118110236227" bottom="0.78740157480314965" header="0" footer="0"/>
  <pageSetup paperSize="9" scale="63" fitToHeight="13" orientation="portrait" r:id="rId1"/>
  <headerFooter>
    <oddFooter>&amp;C&amp;P</oddFooter>
  </headerFooter>
  <rowBreaks count="3" manualBreakCount="3">
    <brk id="147" max="11" man="1"/>
    <brk id="164" max="5" man="1"/>
    <brk id="16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01.07.2022</vt:lpstr>
      <vt:lpstr>'На 01.07.2022'!Заголовки_для_печати</vt:lpstr>
      <vt:lpstr>'На 01.07.2022'!Область_печати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2022-07-26T01:16:00Z</dcterms:modified>
</cp:coreProperties>
</file>